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0\GFI-POD sa objavama\"/>
    </mc:Choice>
  </mc:AlternateContent>
  <bookViews>
    <workbookView xWindow="0" yWindow="0" windowWidth="25125" windowHeight="10335" activeTab="6"/>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I104" i="19" l="1"/>
  <c r="H104" i="19"/>
  <c r="F251" i="24"/>
  <c r="E242" i="24"/>
  <c r="F242" i="24" s="1"/>
  <c r="F233" i="24"/>
  <c r="F231" i="24"/>
  <c r="F229" i="24"/>
  <c r="F227" i="24"/>
  <c r="F225" i="24"/>
  <c r="F223" i="24"/>
  <c r="E212" i="24"/>
  <c r="F212" i="24" s="1"/>
  <c r="D210" i="24"/>
  <c r="D214" i="24" s="1"/>
  <c r="E208" i="24"/>
  <c r="F208" i="24" s="1"/>
  <c r="E206" i="24"/>
  <c r="F206" i="24" s="1"/>
  <c r="E204" i="24"/>
  <c r="F204" i="24" s="1"/>
  <c r="F194" i="24"/>
  <c r="F186" i="24"/>
  <c r="F184" i="24"/>
  <c r="F182" i="24"/>
  <c r="F180" i="24"/>
  <c r="F179" i="24"/>
  <c r="F178" i="24"/>
  <c r="F177" i="24"/>
  <c r="F176" i="24"/>
  <c r="F175" i="24"/>
  <c r="F174" i="24"/>
  <c r="E173" i="24"/>
  <c r="E190" i="24" s="1"/>
  <c r="D173" i="24"/>
  <c r="D190" i="24" s="1"/>
  <c r="F171" i="24"/>
  <c r="F170" i="24"/>
  <c r="E169" i="24"/>
  <c r="E188" i="24" s="1"/>
  <c r="D169" i="24"/>
  <c r="D188" i="24" s="1"/>
  <c r="E114" i="24"/>
  <c r="F114" i="24" s="1"/>
  <c r="E106" i="24"/>
  <c r="F106" i="24" s="1"/>
  <c r="E104" i="24"/>
  <c r="F102" i="24"/>
  <c r="E102" i="24"/>
  <c r="E100" i="24"/>
  <c r="F100" i="24" s="1"/>
  <c r="F99" i="24"/>
  <c r="E98" i="24"/>
  <c r="F98" i="24" s="1"/>
  <c r="E97" i="24"/>
  <c r="F97" i="24" s="1"/>
  <c r="E96" i="24"/>
  <c r="F96" i="24" s="1"/>
  <c r="F95" i="24"/>
  <c r="F94" i="24"/>
  <c r="D93" i="24"/>
  <c r="D110" i="24" s="1"/>
  <c r="E91" i="24"/>
  <c r="E90" i="24"/>
  <c r="F90" i="24" s="1"/>
  <c r="F79" i="24"/>
  <c r="D77" i="24"/>
  <c r="F77" i="24" s="1"/>
  <c r="E76" i="24"/>
  <c r="F76" i="24" s="1"/>
  <c r="E75" i="24"/>
  <c r="F75" i="24" s="1"/>
  <c r="E74" i="24"/>
  <c r="F74" i="24" s="1"/>
  <c r="F73" i="24"/>
  <c r="E72" i="24"/>
  <c r="F72" i="24" s="1"/>
  <c r="E71" i="24"/>
  <c r="F68" i="24"/>
  <c r="F67" i="24"/>
  <c r="F66" i="24"/>
  <c r="E65" i="24"/>
  <c r="F65" i="24" s="1"/>
  <c r="D64" i="24"/>
  <c r="E64" i="24" s="1"/>
  <c r="F64" i="24" s="1"/>
  <c r="F62" i="24"/>
  <c r="E60" i="24"/>
  <c r="F60" i="24" s="1"/>
  <c r="F57" i="24"/>
  <c r="E55" i="24"/>
  <c r="F55" i="24" s="1"/>
  <c r="E54" i="24"/>
  <c r="F54" i="24" s="1"/>
  <c r="F53" i="24"/>
  <c r="D51" i="24"/>
  <c r="E49" i="24"/>
  <c r="F49" i="24" s="1"/>
  <c r="F48" i="24"/>
  <c r="E47" i="24"/>
  <c r="F47" i="24" s="1"/>
  <c r="E46" i="24"/>
  <c r="F46" i="24" s="1"/>
  <c r="F45" i="24"/>
  <c r="E45" i="24"/>
  <c r="D44" i="24"/>
  <c r="D58" i="24" l="1"/>
  <c r="E51" i="24"/>
  <c r="F51" i="24" s="1"/>
  <c r="D70" i="24"/>
  <c r="D80" i="24" s="1"/>
  <c r="D89" i="24"/>
  <c r="D108" i="24" s="1"/>
  <c r="D112" i="24" s="1"/>
  <c r="D116" i="24" s="1"/>
  <c r="F52" i="24"/>
  <c r="E210" i="24"/>
  <c r="E214" i="24" s="1"/>
  <c r="F214" i="24" s="1"/>
  <c r="E44" i="24"/>
  <c r="F169" i="24"/>
  <c r="F91" i="24"/>
  <c r="E89" i="24"/>
  <c r="F71" i="24"/>
  <c r="E70" i="24"/>
  <c r="E80" i="24" s="1"/>
  <c r="E192" i="24"/>
  <c r="F188" i="24"/>
  <c r="D192" i="24"/>
  <c r="D196" i="24" s="1"/>
  <c r="F190" i="24"/>
  <c r="E93" i="24"/>
  <c r="F93" i="24" s="1"/>
  <c r="F104" i="24"/>
  <c r="F173" i="24"/>
  <c r="V61" i="22"/>
  <c r="T61" i="22"/>
  <c r="S61" i="22"/>
  <c r="R61" i="22"/>
  <c r="Q61" i="22"/>
  <c r="P61" i="22"/>
  <c r="O61" i="22"/>
  <c r="N61" i="22"/>
  <c r="M61" i="22"/>
  <c r="L61" i="22"/>
  <c r="K61" i="22"/>
  <c r="J61" i="22"/>
  <c r="I61" i="22"/>
  <c r="H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H59" i="22"/>
  <c r="H60" i="22" s="1"/>
  <c r="U56" i="22"/>
  <c r="W56" i="22" s="1"/>
  <c r="U55" i="22"/>
  <c r="W55" i="22" s="1"/>
  <c r="U54" i="22"/>
  <c r="W54" i="22" s="1"/>
  <c r="U53" i="22"/>
  <c r="W53" i="22" s="1"/>
  <c r="U52" i="22"/>
  <c r="W52" i="22" s="1"/>
  <c r="U51" i="22"/>
  <c r="W51" i="22" s="1"/>
  <c r="U50" i="22"/>
  <c r="W50" i="22" s="1"/>
  <c r="U49" i="22"/>
  <c r="U48" i="22"/>
  <c r="W48" i="22" s="1"/>
  <c r="U47" i="22"/>
  <c r="W47" i="22" s="1"/>
  <c r="U46" i="22"/>
  <c r="W46" i="22" s="1"/>
  <c r="U45" i="22"/>
  <c r="W45" i="22" s="1"/>
  <c r="U44" i="22"/>
  <c r="W44" i="22" s="1"/>
  <c r="U43" i="22"/>
  <c r="W43" i="22" s="1"/>
  <c r="U42" i="22"/>
  <c r="W42" i="22" s="1"/>
  <c r="U41" i="22"/>
  <c r="W41" i="22" s="1"/>
  <c r="U40" i="22"/>
  <c r="W40" i="22" s="1"/>
  <c r="U39" i="22"/>
  <c r="V38" i="22"/>
  <c r="V57" i="22" s="1"/>
  <c r="U37" i="22"/>
  <c r="W37" i="22" s="1"/>
  <c r="U36" i="22"/>
  <c r="W36" i="22" s="1"/>
  <c r="V33" i="22"/>
  <c r="T33" i="22"/>
  <c r="S33" i="22"/>
  <c r="R33" i="22"/>
  <c r="Q33" i="22"/>
  <c r="P33" i="22"/>
  <c r="O33" i="22"/>
  <c r="N33" i="22"/>
  <c r="M33" i="22"/>
  <c r="L33" i="22"/>
  <c r="K33" i="22"/>
  <c r="J33" i="22"/>
  <c r="I33" i="22"/>
  <c r="H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H31" i="22"/>
  <c r="H32" i="22" s="1"/>
  <c r="U28" i="22"/>
  <c r="W28" i="22" s="1"/>
  <c r="U27" i="22"/>
  <c r="W27" i="22" s="1"/>
  <c r="U26" i="22"/>
  <c r="W26" i="22" s="1"/>
  <c r="U25" i="22"/>
  <c r="W25" i="22" s="1"/>
  <c r="U24" i="22"/>
  <c r="W24" i="22" s="1"/>
  <c r="U23" i="22"/>
  <c r="W23" i="22" s="1"/>
  <c r="U22" i="22"/>
  <c r="W22" i="22" s="1"/>
  <c r="U21" i="22"/>
  <c r="U20" i="22"/>
  <c r="W20" i="22" s="1"/>
  <c r="U19" i="22"/>
  <c r="W19" i="22" s="1"/>
  <c r="U18" i="22"/>
  <c r="W18" i="22" s="1"/>
  <c r="U17" i="22"/>
  <c r="W17" i="22" s="1"/>
  <c r="U16" i="22"/>
  <c r="W16" i="22" s="1"/>
  <c r="U15" i="22"/>
  <c r="W15" i="22" s="1"/>
  <c r="U14" i="22"/>
  <c r="W14" i="22" s="1"/>
  <c r="U13" i="22"/>
  <c r="W13" i="22" s="1"/>
  <c r="U12" i="22"/>
  <c r="U11" i="22"/>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10" i="22"/>
  <c r="K29" i="22" s="1"/>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I46" i="21"/>
  <c r="H46" i="21"/>
  <c r="I40" i="21"/>
  <c r="H40" i="21"/>
  <c r="I33" i="21"/>
  <c r="H33" i="21"/>
  <c r="I27" i="21"/>
  <c r="H27" i="21"/>
  <c r="I16" i="21"/>
  <c r="I19" i="21" s="1"/>
  <c r="H16" i="21"/>
  <c r="H19" i="21" s="1"/>
  <c r="I54" i="20"/>
  <c r="H54" i="20"/>
  <c r="I48" i="20"/>
  <c r="H48" i="20"/>
  <c r="I41" i="20"/>
  <c r="H41" i="20"/>
  <c r="I35" i="20"/>
  <c r="H35" i="20"/>
  <c r="I19" i="20"/>
  <c r="H19" i="20"/>
  <c r="I9" i="20"/>
  <c r="I18" i="20" s="1"/>
  <c r="H9" i="20"/>
  <c r="H18" i="20" s="1"/>
  <c r="I89" i="19"/>
  <c r="I99" i="19" s="1"/>
  <c r="H89" i="19"/>
  <c r="H99" i="19" s="1"/>
  <c r="I84" i="19"/>
  <c r="I69" i="19"/>
  <c r="H69" i="19"/>
  <c r="I47" i="19"/>
  <c r="H47" i="19"/>
  <c r="I36" i="19"/>
  <c r="H36" i="19"/>
  <c r="I28" i="19"/>
  <c r="H28" i="19"/>
  <c r="I25" i="19"/>
  <c r="H25" i="19"/>
  <c r="I19" i="19"/>
  <c r="H19" i="19"/>
  <c r="I15" i="19"/>
  <c r="H15" i="19"/>
  <c r="I7" i="19"/>
  <c r="H7" i="19"/>
  <c r="I115" i="18"/>
  <c r="H115" i="18"/>
  <c r="I103" i="18"/>
  <c r="H103" i="18"/>
  <c r="I96" i="18"/>
  <c r="H96" i="18"/>
  <c r="I92" i="18"/>
  <c r="H92" i="18"/>
  <c r="I89" i="18"/>
  <c r="H89" i="18"/>
  <c r="I85" i="18"/>
  <c r="H85" i="18"/>
  <c r="I78" i="18"/>
  <c r="H78" i="18"/>
  <c r="I60" i="18"/>
  <c r="H60" i="18"/>
  <c r="I53" i="18"/>
  <c r="H53" i="18"/>
  <c r="I45" i="18"/>
  <c r="H45" i="18"/>
  <c r="I38" i="18"/>
  <c r="H38" i="18"/>
  <c r="I27" i="18"/>
  <c r="H27" i="18"/>
  <c r="I17" i="18"/>
  <c r="H17" i="18"/>
  <c r="I10" i="18"/>
  <c r="H10" i="18"/>
  <c r="E58" i="24" l="1"/>
  <c r="F58" i="24" s="1"/>
  <c r="F210" i="24"/>
  <c r="F44" i="24"/>
  <c r="F89" i="24"/>
  <c r="F70" i="24"/>
  <c r="E108" i="24"/>
  <c r="F108" i="24" s="1"/>
  <c r="U35" i="22"/>
  <c r="W35" i="22" s="1"/>
  <c r="F80" i="24"/>
  <c r="U61" i="22"/>
  <c r="U31" i="22"/>
  <c r="U32" i="22" s="1"/>
  <c r="I59" i="19"/>
  <c r="H13" i="19"/>
  <c r="H60" i="19" s="1"/>
  <c r="H59" i="19"/>
  <c r="E196" i="24"/>
  <c r="F196" i="24" s="1"/>
  <c r="F192" i="24"/>
  <c r="E110" i="24"/>
  <c r="F110" i="24" s="1"/>
  <c r="H75" i="18"/>
  <c r="H131" i="18" s="1"/>
  <c r="I44" i="18"/>
  <c r="U33" i="22"/>
  <c r="H9" i="18"/>
  <c r="I75" i="18"/>
  <c r="I131" i="18" s="1"/>
  <c r="I13" i="19"/>
  <c r="I60" i="19" s="1"/>
  <c r="H55" i="20"/>
  <c r="H34" i="21"/>
  <c r="H49" i="21" s="1"/>
  <c r="H51" i="21" s="1"/>
  <c r="H47" i="21"/>
  <c r="U10" i="22"/>
  <c r="U29" i="22" s="1"/>
  <c r="I9" i="18"/>
  <c r="H44" i="18"/>
  <c r="I24" i="20"/>
  <c r="I27" i="20" s="1"/>
  <c r="I42" i="20"/>
  <c r="I55" i="20"/>
  <c r="I34" i="21"/>
  <c r="I47" i="21"/>
  <c r="H24" i="20"/>
  <c r="H27" i="20" s="1"/>
  <c r="W38" i="22"/>
  <c r="H42" i="20"/>
  <c r="W11" i="22"/>
  <c r="W59" i="22"/>
  <c r="W7" i="22"/>
  <c r="W10" i="22" s="1"/>
  <c r="W12" i="22"/>
  <c r="W31" i="22" s="1"/>
  <c r="W39" i="22"/>
  <c r="W49" i="22"/>
  <c r="W61" i="22" s="1"/>
  <c r="U59" i="22"/>
  <c r="U60" i="22" s="1"/>
  <c r="W21" i="22"/>
  <c r="W33" i="22" s="1"/>
  <c r="U38" i="22" l="1"/>
  <c r="U57" i="22" s="1"/>
  <c r="I49" i="21"/>
  <c r="I51" i="21" s="1"/>
  <c r="I61" i="19"/>
  <c r="I67" i="19" s="1"/>
  <c r="H62" i="19"/>
  <c r="W60" i="22"/>
  <c r="I57" i="20"/>
  <c r="I59" i="20" s="1"/>
  <c r="H63" i="19"/>
  <c r="H61" i="19"/>
  <c r="H67" i="19" s="1"/>
  <c r="I62" i="19"/>
  <c r="I63" i="19"/>
  <c r="E112" i="24"/>
  <c r="E116" i="24" s="1"/>
  <c r="I72" i="18"/>
  <c r="H57" i="20"/>
  <c r="H59" i="20" s="1"/>
  <c r="H72" i="18"/>
  <c r="W29" i="22"/>
  <c r="I66" i="19"/>
  <c r="I65" i="19"/>
  <c r="I88" i="19" s="1"/>
  <c r="I100" i="19" s="1"/>
  <c r="I103" i="19" s="1"/>
  <c r="I102" i="19" s="1"/>
  <c r="W32" i="22"/>
  <c r="W57" i="22"/>
  <c r="H66" i="19" l="1"/>
  <c r="H85" i="19" s="1"/>
  <c r="H84" i="19" s="1"/>
  <c r="H65" i="19"/>
  <c r="H88" i="19" s="1"/>
  <c r="H100" i="19" s="1"/>
  <c r="H103" i="19" s="1"/>
  <c r="H102" i="19" s="1"/>
  <c r="F112" i="24"/>
  <c r="F116" i="24"/>
</calcChain>
</file>

<file path=xl/sharedStrings.xml><?xml version="1.0" encoding="utf-8"?>
<sst xmlns="http://schemas.openxmlformats.org/spreadsheetml/2006/main" count="972" uniqueCount="772">
  <si>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</si>
  <si>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</si>
  <si>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</si>
  <si>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</si>
  <si>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</si>
  <si>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</si>
  <si>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</si>
  <si>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</si>
  <si>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</si>
  <si>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</si>
  <si>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</si>
  <si>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</si>
  <si>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</si>
  <si>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</si>
  <si>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</si>
  <si>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</si>
  <si>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</si>
  <si>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</si>
  <si>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</si>
  <si>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</si>
  <si>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</si>
  <si>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</si>
  <si>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</si>
  <si>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</si>
  <si>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</si>
  <si>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</si>
  <si>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</si>
  <si>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</si>
  <si>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</si>
  <si>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</si>
  <si>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</si>
  <si>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</si>
  <si>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</si>
  <si>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</si>
  <si>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</si>
  <si>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</si>
  <si>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</si>
  <si>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</si>
  <si>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</si>
  <si>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</si>
  <si>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</si>
  <si>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</si>
  <si>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</si>
  <si>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</si>
  <si>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</si>
  <si>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</si>
  <si>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</si>
  <si>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</si>
  <si>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</si>
  <si>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</si>
  <si>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</si>
  <si>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</si>
  <si>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</si>
  <si>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</si>
  <si>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</si>
  <si>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</si>
  <si>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</si>
  <si>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</si>
  <si>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</si>
  <si>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</si>
  <si>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</si>
  <si>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</si>
  <si>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</si>
  <si>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</si>
  <si>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</si>
  <si>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</si>
  <si>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</si>
  <si>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</si>
  <si>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</si>
  <si>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</si>
  <si>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</si>
  <si>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</si>
  <si>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</si>
  <si>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</si>
  <si>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</si>
  <si>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</si>
  <si>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</si>
  <si>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</si>
  <si>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</si>
  <si>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</si>
  <si>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</si>
  <si>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</si>
  <si>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</si>
  <si>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</si>
  <si>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</si>
  <si>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</si>
  <si>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</si>
  <si>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</si>
  <si>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</si>
  <si>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</si>
  <si>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</si>
  <si>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</si>
  <si>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</si>
  <si>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</si>
  <si>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</si>
  <si>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</si>
  <si>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</si>
  <si>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</si>
  <si>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</si>
  <si>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</si>
  <si>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</si>
  <si>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</si>
  <si>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</si>
  <si>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</si>
  <si>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</si>
  <si>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</si>
  <si>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</si>
  <si>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</si>
  <si>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</si>
  <si>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</si>
  <si>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</si>
  <si>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</si>
  <si>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</si>
  <si>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</si>
  <si>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b/>
        <sz val="9"/>
        <color rgb="FF333399"/>
        <rFont val="Arial"/>
        <family val="2"/>
        <charset val="238"/>
      </rPr>
      <t xml:space="preserve">A)  CAPITAL AND RESERVES </t>
    </r>
    <r>
      <rPr>
        <sz val="9"/>
        <color rgb="FF333399"/>
        <rFont val="Arial"/>
        <family val="2"/>
        <charset val="238"/>
      </rPr>
      <t>(ADP 068 to 070+076+077+081+084+087)</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</si>
  <si>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</si>
  <si>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</si>
  <si>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</si>
  <si>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</si>
  <si>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</si>
  <si>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</si>
  <si>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</si>
  <si>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</si>
  <si>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</si>
  <si>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color rgb="FF0000FF"/>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</si>
  <si>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</si>
  <si>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</si>
  <si>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</si>
  <si>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color rgb="FF0000FF"/>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</si>
  <si>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</si>
  <si>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</si>
  <si>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color rgb="FF0000FF"/>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</si>
  <si>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</si>
  <si>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</si>
  <si>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</si>
  <si>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b/>
        <sz val="9"/>
        <color rgb="FF333399"/>
        <rFont val="Arial"/>
        <family val="2"/>
        <charset val="238"/>
      </rPr>
      <t xml:space="preserve">B)  PROVISIONS </t>
    </r>
    <r>
      <rPr>
        <sz val="9"/>
        <color rgb="FF33339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</si>
  <si>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</si>
  <si>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</si>
  <si>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</si>
  <si>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</si>
  <si>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</si>
  <si>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</si>
  <si>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color rgb="FF333399"/>
        <rFont val="Arial"/>
        <family val="2"/>
        <charset val="238"/>
      </rPr>
      <t xml:space="preserve">C)  LONG-TERM LIABILITIES </t>
    </r>
    <r>
      <rPr>
        <sz val="9"/>
        <color rgb="FF333399"/>
        <rFont val="Arial"/>
        <family val="2"/>
        <charset val="238"/>
      </rPr>
      <t>(ADP 096 to 106)</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</si>
  <si>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</si>
  <si>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</si>
  <si>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</si>
  <si>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</si>
  <si>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</si>
  <si>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</si>
  <si>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</si>
  <si>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</si>
  <si>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</si>
  <si>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</si>
  <si>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</si>
  <si>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color rgb="FF333399"/>
        <rFont val="Arial"/>
        <family val="2"/>
        <charset val="238"/>
      </rPr>
      <t xml:space="preserve">D)  SHORT-TERM LIABILITIES </t>
    </r>
    <r>
      <rPr>
        <sz val="9"/>
        <color rgb="FF333399"/>
        <rFont val="Arial"/>
        <family val="2"/>
        <charset val="238"/>
      </rPr>
      <t>(ADP 108 to 121)</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</si>
  <si>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</si>
  <si>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</si>
  <si>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</si>
  <si>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</si>
  <si>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</si>
  <si>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</si>
  <si>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</si>
  <si>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</si>
  <si>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</si>
  <si>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</si>
  <si>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</si>
  <si>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</si>
  <si>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</si>
  <si>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</si>
  <si>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</si>
  <si>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 xml:space="preserve">F)  TOTAL – LIABILITIES </t>
    </r>
    <r>
      <rPr>
        <sz val="9"/>
        <color rgb="FF333399"/>
        <rFont val="Arial"/>
        <family val="2"/>
        <charset val="238"/>
      </rPr>
      <t>(ADP 067+088+095+107+122)</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</si>
  <si>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</si>
  <si>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</si>
  <si>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</si>
  <si>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</si>
  <si>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</si>
  <si>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</si>
  <si>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</si>
  <si>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</si>
  <si>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</si>
  <si>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</si>
  <si>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</si>
  <si>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</si>
  <si>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</si>
  <si>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</si>
  <si>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</si>
  <si>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</si>
  <si>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</si>
  <si>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</si>
  <si>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</si>
  <si>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</si>
  <si>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</si>
  <si>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</si>
  <si>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</si>
  <si>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</si>
  <si>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</si>
  <si>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</si>
  <si>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</si>
  <si>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</si>
  <si>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</si>
  <si>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</si>
  <si>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</si>
  <si>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</si>
  <si>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</si>
  <si>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</si>
  <si>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</si>
  <si>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</si>
  <si>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</si>
  <si>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</si>
  <si>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</si>
  <si>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</si>
  <si>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</si>
  <si>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</si>
  <si>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</si>
  <si>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</si>
  <si>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</si>
  <si>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</si>
  <si>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</si>
  <si>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EXPENDITURE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</si>
  <si>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</si>
  <si>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</si>
  <si>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</si>
  <si>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</si>
  <si>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</si>
  <si>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</si>
  <si>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</si>
  <si>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</si>
  <si>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</si>
  <si>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</si>
  <si>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</si>
  <si>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</si>
  <si>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</si>
  <si>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</si>
  <si>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</si>
  <si>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</si>
  <si>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</si>
  <si>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</si>
  <si>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</si>
  <si>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</si>
  <si>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</si>
  <si>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</si>
  <si>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</si>
  <si>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</si>
  <si>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</si>
  <si>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</si>
  <si>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</si>
  <si>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</si>
  <si>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</si>
  <si>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</si>
  <si>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</si>
  <si>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</si>
  <si>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</si>
  <si>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</si>
  <si>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</si>
  <si>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</si>
  <si>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</si>
  <si>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</si>
  <si>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</si>
  <si>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</si>
  <si>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</si>
  <si>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PROFIT/LOSS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</si>
  <si>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</si>
  <si>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</si>
  <si>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re-evaluation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</si>
  <si>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</si>
  <si>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</si>
  <si>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t>
    </r>
  </si>
  <si>
    <r>
      <rPr>
        <sz val="9"/>
        <rFont val="Arial"/>
        <family val="2"/>
        <charset val="238"/>
      </rPr>
      <t>7 Actuarial gains/losses on defined remuneration plans</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</si>
  <si>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</si>
  <si>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</si>
  <si>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</si>
  <si>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</si>
  <si>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entrepreneurs who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</si>
  <si>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</si>
  <si>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</si>
  <si>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</si>
  <si>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</si>
  <si>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</si>
  <si>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</si>
  <si>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</si>
  <si>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</si>
  <si>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</si>
  <si>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</si>
  <si>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</si>
  <si>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</si>
  <si>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</si>
  <si>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</si>
  <si>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</si>
  <si>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</si>
  <si>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</si>
  <si>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</si>
  <si>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</si>
  <si>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</si>
  <si>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</si>
  <si>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</si>
  <si>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</si>
  <si>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</si>
  <si>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</si>
  <si>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</si>
  <si>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</si>
  <si>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</si>
  <si>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</si>
  <si>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</si>
  <si>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</si>
  <si>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</si>
  <si>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</si>
  <si>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</si>
  <si>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</si>
  <si>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</si>
  <si>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</si>
  <si>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</si>
  <si>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</si>
  <si>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</si>
  <si>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</si>
  <si>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</si>
  <si>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</si>
  <si>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</si>
  <si>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</si>
  <si>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</si>
  <si>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</si>
  <si>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</si>
  <si>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</si>
  <si>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</si>
  <si>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</si>
  <si>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</si>
  <si>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</si>
  <si>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</si>
  <si>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</si>
  <si>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</si>
  <si>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</si>
  <si>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</si>
  <si>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</si>
  <si>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</si>
  <si>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</si>
  <si>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</si>
  <si>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</si>
  <si>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</si>
  <si>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</si>
  <si>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</si>
  <si>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</si>
  <si>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</si>
  <si>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</si>
  <si>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</si>
  <si>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</si>
  <si>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</si>
  <si>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</si>
  <si>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</si>
  <si>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</si>
  <si>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</si>
  <si>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</si>
  <si>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</si>
  <si>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</si>
  <si>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</si>
  <si>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</si>
  <si>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</si>
  <si>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</si>
  <si>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</si>
  <si>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</si>
  <si>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</si>
  <si>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</si>
  <si>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</si>
  <si>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</si>
  <si>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</si>
  <si>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</si>
  <si>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</si>
  <si>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</si>
  <si>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</si>
  <si>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</si>
  <si>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</si>
  <si>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</si>
  <si>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</si>
  <si>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</si>
  <si>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</si>
  <si>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</si>
  <si>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</si>
  <si>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</si>
  <si>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</si>
  <si>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</si>
  <si>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</si>
  <si>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</si>
  <si>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</si>
  <si>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</si>
  <si>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</si>
  <si>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</si>
  <si>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</si>
  <si>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</si>
  <si>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INVESTMENT ACTIVITIES </t>
    </r>
    <r>
      <rPr>
        <sz val="9"/>
        <color rgb="FF000080"/>
        <rFont val="Arial"/>
        <family val="2"/>
        <charset val="238"/>
      </rPr>
      <t>(ADP 031 +037)</t>
    </r>
  </si>
  <si>
    <r>
      <rPr>
        <sz val="9"/>
        <rFont val="Arial"/>
        <family val="2"/>
        <charset val="238"/>
      </rPr>
      <t xml:space="preserve">  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</si>
  <si>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012+026+038+039)</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</si>
  <si>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</si>
  <si>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</si>
  <si>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</si>
  <si>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</si>
  <si>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</si>
  <si>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</si>
  <si>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</si>
  <si>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</si>
  <si>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</si>
  <si>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</si>
  <si>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</si>
  <si>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</si>
  <si>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</si>
  <si>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</si>
  <si>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</si>
  <si>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</si>
  <si>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</si>
  <si>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</si>
  <si>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</si>
  <si>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</si>
  <si>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</si>
  <si>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</si>
  <si>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</si>
  <si>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</si>
  <si>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</si>
  <si>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</si>
  <si>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</si>
  <si>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</si>
  <si>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</si>
  <si>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</si>
  <si>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</si>
  <si>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</si>
  <si>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</si>
  <si>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</si>
  <si>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</si>
  <si>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</si>
  <si>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</si>
  <si>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</si>
  <si>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</si>
  <si>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</si>
  <si>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</si>
  <si>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</si>
  <si>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</si>
  <si>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</si>
  <si>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</si>
  <si>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</si>
  <si>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</si>
  <si>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</si>
  <si>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</si>
  <si>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</si>
  <si>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</si>
  <si>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</si>
  <si>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</si>
  <si>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</si>
  <si>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</si>
  <si>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</si>
  <si>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</si>
  <si>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</si>
  <si>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</si>
  <si>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</si>
  <si>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</si>
  <si>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</si>
  <si>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</si>
  <si>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</si>
  <si>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(ADP 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</si>
  <si>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</si>
  <si>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</si>
  <si>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</si>
  <si>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</si>
  <si>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</si>
  <si>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</si>
  <si>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</si>
  <si>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</si>
  <si>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</si>
  <si>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</si>
  <si>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</si>
  <si>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</si>
  <si>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re-evaluation of financial assets available for sale</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</si>
  <si>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</si>
  <si>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</si>
  <si>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</si>
  <si>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</si>
  <si>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</si>
  <si>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</si>
  <si>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</si>
  <si>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of initial (subscribed) capital by reinvesting profit</t>
    </r>
  </si>
  <si>
    <r>
      <rPr>
        <sz val="8"/>
        <rFont val="Arial"/>
        <family val="2"/>
        <charset val="238"/>
      </rPr>
      <t>17 Increase of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</si>
  <si>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</si>
  <si>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</si>
  <si>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</si>
  <si>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by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</si>
  <si>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</si>
  <si>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</si>
  <si>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</si>
  <si>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</si>
  <si>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</si>
  <si>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</si>
  <si>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30577</t>
  </si>
  <si>
    <t>529900DUWS1DGNEK4C68</t>
  </si>
  <si>
    <t>HR</t>
  </si>
  <si>
    <t>Valamar Riviera d.d.</t>
  </si>
  <si>
    <t>Poreč</t>
  </si>
  <si>
    <t>Stancija Kaligari 1</t>
  </si>
  <si>
    <t>uprava@riviera.hr</t>
  </si>
  <si>
    <t>www.valamar-riviera.com</t>
  </si>
  <si>
    <t>KD</t>
  </si>
  <si>
    <t>RD</t>
  </si>
  <si>
    <t>Valamar Obertauern GmbH</t>
  </si>
  <si>
    <t>Obertauern</t>
  </si>
  <si>
    <t>195893 D</t>
  </si>
  <si>
    <t>Valamar A GmbH</t>
  </si>
  <si>
    <t>Tamsweg</t>
  </si>
  <si>
    <t>486431 S</t>
  </si>
  <si>
    <t>Hoteli Makarska d.d.</t>
  </si>
  <si>
    <t>Makarska</t>
  </si>
  <si>
    <t>Palme Turizam  d.o.o.</t>
  </si>
  <si>
    <t>Dubrovnik</t>
  </si>
  <si>
    <t>oo</t>
  </si>
  <si>
    <t>No</t>
  </si>
  <si>
    <t>Sopta Anka</t>
  </si>
  <si>
    <t>052 408 188</t>
  </si>
  <si>
    <t>anka.sopta@riviera.hr</t>
  </si>
  <si>
    <t>Ernst &amp; Young d.o.o.</t>
  </si>
  <si>
    <t>Berislav Horvat</t>
  </si>
  <si>
    <t xml:space="preserve">balance as at 31.12.2020.  </t>
  </si>
  <si>
    <t>Submitter: Valamar Riviera d.d.</t>
  </si>
  <si>
    <t>Submitter:  Valamar Riviera d.d.</t>
  </si>
  <si>
    <t>Submitter: ____________________________________________________________________</t>
  </si>
  <si>
    <t>GRUPA</t>
  </si>
  <si>
    <t>GFI-POD BALANCE SHEET
as at 31 December 2020
(in thousands of HRK)</t>
  </si>
  <si>
    <t>GFI-POD
ADP code</t>
  </si>
  <si>
    <t>AUDITED REPORT
Note</t>
  </si>
  <si>
    <t>Reclassified
GFI-POD</t>
  </si>
  <si>
    <t xml:space="preserve">Difference </t>
  </si>
  <si>
    <t>Explanation</t>
  </si>
  <si>
    <t>NON-CURRENT ASSETS (ADP 003+010+020+036)</t>
  </si>
  <si>
    <t>002</t>
  </si>
  <si>
    <t>14+15+16+
17+part of 18b+
20+part of 21+25+part of 30</t>
  </si>
  <si>
    <t xml:space="preserve">  I. Intangible assets</t>
  </si>
  <si>
    <t>003</t>
  </si>
  <si>
    <t>16</t>
  </si>
  <si>
    <t xml:space="preserve">  II. Tangible assets</t>
  </si>
  <si>
    <t>010</t>
  </si>
  <si>
    <t>14+15+30</t>
  </si>
  <si>
    <t xml:space="preserve">  III. Non-current financial assets</t>
  </si>
  <si>
    <t>020</t>
  </si>
  <si>
    <t>Part of 18+20+part of 21</t>
  </si>
  <si>
    <t>GFI-POD item "Financial assets" (ADP 020; HRK 46,430 thous.) is in Audited report presented under items "Investment in associated entity" (Note 18 in comparable amount of  HRK 46,024 thous.), Financial assets" (Note 20 in comparable amount of HRK 317 thous.) and in the non-current part of item "Loans and deposits" (Note 21 in comparable amount of HRK 89 thous.).</t>
  </si>
  <si>
    <t xml:space="preserve">  IV. Trade receivables</t>
  </si>
  <si>
    <t>031</t>
  </si>
  <si>
    <t>Part of 23</t>
  </si>
  <si>
    <t xml:space="preserve">  V. Deferred tax assets</t>
  </si>
  <si>
    <t>036</t>
  </si>
  <si>
    <t>25</t>
  </si>
  <si>
    <t>CURRENT ASSETS (ADP 038+046+053+063)</t>
  </si>
  <si>
    <t>037</t>
  </si>
  <si>
    <t>Part of 21+22+
part of 23+ part of 24+26</t>
  </si>
  <si>
    <t xml:space="preserve">  I. Inventories</t>
  </si>
  <si>
    <t>038</t>
  </si>
  <si>
    <t>22</t>
  </si>
  <si>
    <t xml:space="preserve">  II. Receivables</t>
  </si>
  <si>
    <t>046</t>
  </si>
  <si>
    <t xml:space="preserve">  III. Current financial assets</t>
  </si>
  <si>
    <t>053</t>
  </si>
  <si>
    <t>Part of 21</t>
  </si>
  <si>
    <t>GFI-POD item "Financial assets" (ADP 053; HRK 613 thous.) is in Audited report presented under item "Loans and deposits" - current part (Note 21 in comparable amount of HRK 613 thous.).</t>
  </si>
  <si>
    <t xml:space="preserve">  IV. Cash and cash equivalents</t>
  </si>
  <si>
    <t>063</t>
  </si>
  <si>
    <t xml:space="preserve">26 </t>
  </si>
  <si>
    <t>GFI-POD item "Cash and cash equivalents" (ADP 063; HRK 665,933 thous.) is in Audited report presented under item "Cash and cash equivalents" (Note 26 in comparable amount of HRK 665,933 thous.).</t>
  </si>
  <si>
    <t>PREPAYMENTS AND ACCRUED INCOME</t>
  </si>
  <si>
    <t>064</t>
  </si>
  <si>
    <t xml:space="preserve">Part of 23 </t>
  </si>
  <si>
    <t>TOTAL ASSETS</t>
  </si>
  <si>
    <t>CAPITAL AND RESERVES</t>
  </si>
  <si>
    <t>067</t>
  </si>
  <si>
    <t>27+28</t>
  </si>
  <si>
    <t>GFI-POD item "Capital and reserves" (ADP 067; HRK 2,863,857 thous.) is in Audited report presented under item "Share capital" (Notes 27 and 28 in comparable amount of HRK 2,863,857 thous.).</t>
  </si>
  <si>
    <t>PROVISIONS</t>
  </si>
  <si>
    <t>088</t>
  </si>
  <si>
    <t>Part of 31+ part of 32</t>
  </si>
  <si>
    <t>NON-CURRENT LIABILITIES (ADP 101+105+106)</t>
  </si>
  <si>
    <t>095</t>
  </si>
  <si>
    <t>Part of 24+25+
part of 29+part of 30+part of 31 + part of 39</t>
  </si>
  <si>
    <t xml:space="preserve">  I. Liabilities to banks and other financial institutions</t>
  </si>
  <si>
    <t>101+100</t>
  </si>
  <si>
    <t>Part of 29</t>
  </si>
  <si>
    <t xml:space="preserve">  II. Other non-current liabilities</t>
  </si>
  <si>
    <t>105</t>
  </si>
  <si>
    <t>Part of 24+
 part of 30 + part of 32</t>
  </si>
  <si>
    <t xml:space="preserve">  III. Deferred tax liabilities</t>
  </si>
  <si>
    <t>106</t>
  </si>
  <si>
    <t>103</t>
  </si>
  <si>
    <t>Part of 31</t>
  </si>
  <si>
    <t>CURRENT LIABILITIES (ADP 108+113+114+115+117+118+119+121)</t>
  </si>
  <si>
    <t>107</t>
  </si>
  <si>
    <t xml:space="preserve">Part of 24+29 + 
part of 30 + part of 31
</t>
  </si>
  <si>
    <t>113+112</t>
  </si>
  <si>
    <t xml:space="preserve">  II. Amounts payable for prepayment</t>
  </si>
  <si>
    <t>114</t>
  </si>
  <si>
    <t xml:space="preserve">  III. Trade payables and liabilities to undertakings in a Group</t>
  </si>
  <si>
    <t>108 and 115</t>
  </si>
  <si>
    <t xml:space="preserve">  IV. Liabilities upon loan stocks</t>
  </si>
  <si>
    <t>116</t>
  </si>
  <si>
    <r>
      <t>GFI-POD items "Liabilities upon loan stocks" (AOP 116; HRK 6,625 thous.) is in Audited report presented under current part of item  "Trade and other payables" (Note 31;</t>
    </r>
    <r>
      <rPr>
        <sz val="9"/>
        <color theme="1" tint="4.9989318521683403E-2"/>
        <rFont val="Arial"/>
        <family val="2"/>
        <charset val="238"/>
      </rPr>
      <t xml:space="preserve"> "Liabilities under bills of exchange</t>
    </r>
    <r>
      <rPr>
        <sz val="9"/>
        <color theme="1"/>
        <rFont val="Arial"/>
        <family val="2"/>
        <charset val="238"/>
      </rPr>
      <t xml:space="preserve">" in comparable amoun HRK 6.625 tis.). </t>
    </r>
  </si>
  <si>
    <t xml:space="preserve">  IV. Liabilities to employees</t>
  </si>
  <si>
    <t>117</t>
  </si>
  <si>
    <t xml:space="preserve">  V. Taxes, contributions and similar liabilities</t>
  </si>
  <si>
    <t>118</t>
  </si>
  <si>
    <t xml:space="preserve">  VI. Liabilities arising from share in the result and other current liabilities</t>
  </si>
  <si>
    <t>119 and 121</t>
  </si>
  <si>
    <t>ACCRUED EXPENSES AND DEFERRED INCOME</t>
  </si>
  <si>
    <t>122</t>
  </si>
  <si>
    <t>Part of 31+
part of 32</t>
  </si>
  <si>
    <t>TOTAL LIABILITIES</t>
  </si>
  <si>
    <t>Summary of adjustments of GFI-POD reclassified income statement and unconsolidated income of comprehensive income from Audited report for 2020</t>
  </si>
  <si>
    <t>GROUP</t>
  </si>
  <si>
    <t>GFI-POD INCOME STATEMENT
for the period from 1 January 2020 to 31 December 2020
(in thousands of HRK)</t>
  </si>
  <si>
    <t>OPERATING INCOME (ADP 125+126+127+128+129+130)</t>
  </si>
  <si>
    <t>125</t>
  </si>
  <si>
    <t xml:space="preserve">  I. Revenues from sales with undertakings in a Group and sales revenues (outside the Group)</t>
  </si>
  <si>
    <t>126+127</t>
  </si>
  <si>
    <t>5</t>
  </si>
  <si>
    <t xml:space="preserve">  II. Revenues from use of own products, goods and services, other operating revenues with undertakings in a Group and other operating revenues (outside the Group)</t>
  </si>
  <si>
    <t>128+129+130</t>
  </si>
  <si>
    <t>Part of 6+
part of 10</t>
  </si>
  <si>
    <t>OPERATING EXPENSES (ADP 133+137+141+142+143+146+153)</t>
  </si>
  <si>
    <t>131</t>
  </si>
  <si>
    <t xml:space="preserve">  I. Material costs</t>
  </si>
  <si>
    <t>133</t>
  </si>
  <si>
    <t>7</t>
  </si>
  <si>
    <t xml:space="preserve">  II. Staff costs</t>
  </si>
  <si>
    <t>137</t>
  </si>
  <si>
    <t>Part of 8</t>
  </si>
  <si>
    <t xml:space="preserve">  III. Depreciation and amortisation</t>
  </si>
  <si>
    <t>141</t>
  </si>
  <si>
    <t>14+15+16+30</t>
  </si>
  <si>
    <t xml:space="preserve">  IV. Other expenditures</t>
  </si>
  <si>
    <t>142</t>
  </si>
  <si>
    <t>Part of 8+
part of 9</t>
  </si>
  <si>
    <t xml:space="preserve">  V. Value adjustment</t>
  </si>
  <si>
    <t>143</t>
  </si>
  <si>
    <t>Part of 9</t>
  </si>
  <si>
    <t xml:space="preserve">  VI. Provisions</t>
  </si>
  <si>
    <t>146</t>
  </si>
  <si>
    <t>153</t>
  </si>
  <si>
    <t>FINANCIAL INCOME</t>
  </si>
  <si>
    <t>154</t>
  </si>
  <si>
    <t>Part of 11</t>
  </si>
  <si>
    <t>FINANCIAL COSTS</t>
  </si>
  <si>
    <t>165</t>
  </si>
  <si>
    <t>GFI-POD item "Financial costs" (ADP 165; HRK 125,932 thous.) is in Audited report presented under item "Finance income/(expense) - net" in part of financial expenses (Note 11; "Interest expense" HRK 66,170 thous., "Net foreign exchange gains from financing activities" HRK 41,918 thous., and "Changes in fair value of forwards and interest rate swaps" HRK 17,844 thous.).
Comment: The total amount of item "Finance income/(expense) - net" in Audited report (Note 11) is HRK 104,641 thous. and is presented in items "Financial income" (ADP 154; HRK 21,291 thous.) and "Financial costs" (ADP 165; HRK 125,932 thous.).</t>
  </si>
  <si>
    <t>SHARE OF LOSS FROM JOINT VENTURES (ADP 176)</t>
  </si>
  <si>
    <t>173</t>
  </si>
  <si>
    <t>18</t>
  </si>
  <si>
    <t>TOTAL INCOME (ADP 125+154)</t>
  </si>
  <si>
    <t>177</t>
  </si>
  <si>
    <t>TOTAL COSTS (ADP 131+165)</t>
  </si>
  <si>
    <t>178</t>
  </si>
  <si>
    <t>PROFIT OR LOSS BEFORE TAX (ADP 177-178)</t>
  </si>
  <si>
    <t>179</t>
  </si>
  <si>
    <t>INCOME TAX EXPENSE</t>
  </si>
  <si>
    <t>182</t>
  </si>
  <si>
    <t>PROFIT OR LOSS FOR THE PERIOD (ADP 179-182)</t>
  </si>
  <si>
    <t>184</t>
  </si>
  <si>
    <t>Summary of adjustments of GFI-POD reclassified balance sheet and balance sheet from Audited Report for 2019</t>
  </si>
  <si>
    <t>GFI-POD BALANCE SHEET
as at 31 December 2019
(in thousands of HRK)</t>
  </si>
  <si>
    <t>GFI-POD item "Tangible assets" (ADP 010; HRK 5,558,203 thous.) is in Audited report presented under items "Property, plant and equipment" (Note 14 in comparable amount of HRK 5,536,230 thous.), "Investment property" (Note 15 in comparable amount of HRK 6,449 thous.), and "Right-of-use assets" (Note 30 in comparable amount of  HRK 15,524 thous.).</t>
  </si>
  <si>
    <t>Part of 18b+20+part of 21</t>
  </si>
  <si>
    <t>GFI-POD item "Financial assets" (ADP 020; HRK 48,172 thous.) is in Audited report presented under items "Investment in associated entity" (Note 18b in comparable amount of  HRK 47,668 thous.), Financial assets" (Note 20 in comparable amount of HRK 391 thous.) and in the non-current part of item "Loans and deposits" (Note 21 in comparable amount of HRK 113 thous.).</t>
  </si>
  <si>
    <t>Due to a different presentation, but for the purpose of comparability of GFI-POD and Audited report it is necessary to jointly view GFI-POD items "Current assets" (ADP 037; HRK 618,568 thous.) and "Prepayments and accrued income" (ADP 064; HRK 20,339 thous.) in relation to item "Current assets" of Audited report (HRK 638,907 thous.).</t>
  </si>
  <si>
    <t>GFI-POD item "Receivables" (ADP 046; HRK 41,772 thous.) is in Audited report presented under items "Trade and other receivables" (Note 23; "Trade receivables – net" HRK 20,858 thous., "VAT receivable" HRK 13,000 thous., "Advances to suppliers" HRK 1,136 thous., "Receivables from employees" HRK 936 thous., "Receivables from state institutions" HRK 1,119 thous., "Other receivables" HRK 465 thous.) and "Income tax receivable" HRK 4,258 thous.).
Comment: The total amount of item "Trade and other receivables" in Audited report (Note 23) is HRK 57,852 thous. and is presented in items "Receivables" (ADP 046; HRK 37,514 thous.) and "Prepayments and accrued income" (ADP 064; HRK 20,339 thous.).</t>
  </si>
  <si>
    <t>Part of 21 + part of 24</t>
  </si>
  <si>
    <t>GFI-POD item "Financial assets" (ADP 053; HRK 828 thous.) is in Audited report presented under item "Loans and deposits" - current part (Note 21 in comparable amount of HRK 688 thous.), and "Financial assets" (Note 24 "Derivative financial instruments" in comparable amount of HRK 140 thous.)</t>
  </si>
  <si>
    <t>GFI-POD item "Cash and cash equivalents" (ADP 063; HRK 550,143 thous.) is in Audited report presented under item "Cash and cash equivalents" (Note 26 in comparable amount of HRK 550,143 thous.).</t>
  </si>
  <si>
    <t>GFI-POD item "Prepayments and accrued income" (ADP 065; HRK 20,339 thous.) is in Audited report presented under items "Trade and other receivables" (Note 23; "Accrued income" HRK 3,222 thous., "Interest receivables" HRK 24 thous., "Prepaid expenses" HRK 17,093 thous.).
Comment: The total amount of item "Trade and other receivables" in Audited report  (Note 23) is HRK 57,852 thous. and is presented in items "Receivables" (ADP 046; HRK 37,514 thous.) and "Prepayments and accrued income" (ADP 064; HRK 20,339 thous.).</t>
  </si>
  <si>
    <t>GFI-POD item "Capital and reserves" (ADP 067; HRK 3,219,070 thous.) is in Audited report presented under item "Share capital" (Notes 27 and 28 in comparable amount of HRK 3,219,070 thous.).</t>
  </si>
  <si>
    <t>Part of 32+ part of 31</t>
  </si>
  <si>
    <t>GFI-POD item "Provisions" (ADP 088; HRK 125,530 thous.) is in Audited report presented under non-current liabilities in item "Provisions" (Note 32 in comparable amount of HRK 66,858 thous.) and non-current liabilities under item "Concession fee" (Note 31 in comparable amount of HRK 58,672 thous).</t>
  </si>
  <si>
    <t>Due to a different presentation, but for the purpose of comparability of GFI-POD and Audited report it is necessary to jointly view GFI-POD items "Non-current liabilities" (ADP 095; HRK 2,546,867 thous.) and "Provisions" (ADP 088; HRK 125,530 thous.) in relation to item "Non-current liabilities" of Audited report (HRK 2,672,396 thous.).</t>
  </si>
  <si>
    <t>GFI-POD item "Liabilities to banks and other financial institutions" (ADP 101; HRK 2,443,663 thous.) and "Liabilities for loans, deposits etc. of undertakings in a Group" (ADP 100; HRK 2,652 thous.) is in Audited report presented under non-current part of item "Borrowings" (Note 29 in comparable amount of HRK 2,446,315 thous.).</t>
  </si>
  <si>
    <t>Part of 24+
 part of 30 + part of 39</t>
  </si>
  <si>
    <r>
      <t>GFI-POD item "Other non-current liabilities" (ADP 105; HRK 37,506</t>
    </r>
    <r>
      <rPr>
        <sz val="9"/>
        <color rgb="FFFF0000"/>
        <rFont val="Arial"/>
        <family val="2"/>
        <charset val="238"/>
      </rPr>
      <t xml:space="preserve">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11,023 thous.), "Lease liabilities" (Note 30 in comparable amount of HRK 8,189 thous.) and Note 39 in comparable amount of HRK 18,294 thous. 
Comment: The total amount of item "Derivative financial instruments" in Audited report (Note 24) is 17,048 thous. and is presented in items "Other non-current liabilities" (ADP 105; HRK 11,023 thous.) and "Other current liabilities" (ADP 121; HRK 6,025 thous.).</t>
    </r>
  </si>
  <si>
    <t>Due to a different presentation, but for the purpose of comparability of GFI-POD and Audited report it is necessary to jointly view GFI-POD items "Current liabilities" (ADP 107; HRK 526,342 thous.) and "Accrued expenses and deferred income" (ADP 122; HRK 77,495 thous.) in relation to item "Current liabilities" of Audited report (HRK 603,836 thous.).</t>
  </si>
  <si>
    <r>
      <t>GFI-POD items</t>
    </r>
    <r>
      <rPr>
        <sz val="9"/>
        <rFont val="Arial"/>
        <family val="2"/>
        <charset val="238"/>
      </rPr>
      <t xml:space="preserve"> "Liabilities to banks and other financial institutions" (ADP 113; HRK 285,262 thous.) and "Liabilities for loans, deposits and other" (ADP 112; HRK 2,755 thous.) are in Audited report presented under current part of item "Borrowings" (Note 29; "Bank borrowings"</t>
    </r>
    <r>
      <rPr>
        <sz val="9"/>
        <color theme="1"/>
        <rFont val="Arial"/>
        <family val="2"/>
        <charset val="238"/>
      </rPr>
      <t xml:space="preserve"> in comparable amount of</t>
    </r>
    <r>
      <rPr>
        <sz val="9"/>
        <rFont val="Arial"/>
        <family val="2"/>
        <charset val="238"/>
      </rPr>
      <t xml:space="preserve"> HRK 288,017 thous.).</t>
    </r>
  </si>
  <si>
    <r>
      <t>GFI-POD item "Amounts payable for prepayment" (ADP 114; HRK 38,364 thous.) is in Audited report presented under current part of item "Trade and other payables" (Note</t>
    </r>
    <r>
      <rPr>
        <sz val="9"/>
        <rFont val="Arial"/>
        <family val="2"/>
        <charset val="238"/>
      </rPr>
      <t xml:space="preserve"> 31; "Advances received" in comparable amount of </t>
    </r>
    <r>
      <rPr>
        <sz val="9"/>
        <color theme="1"/>
        <rFont val="Arial"/>
        <family val="2"/>
        <charset val="238"/>
      </rPr>
      <t>HRK 38,364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r>
  </si>
  <si>
    <t>GFI-POD items "Liabilities to undertakings in a Group" (ADP 108; HRK 24 thous.) and "Trade payables" (ADP 115; HRK 145,722 thous.) is in Audited report presented under current part of item  "Trade and other payables" (Note 31; "Trade payables" HRK 145,728 thous., "Trade payables – related parties" HRK 18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</si>
  <si>
    <t>GFI-POD items "Liabilities to employees" (ADP 117; HRK 29,133 thous.) is in Audited report presented under current part of item  "Trade and other payables" (Note 31; "Liabilities to employees" in comparable amount HRK 29,133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</si>
  <si>
    <t>GFI-POD item "Taxes, contributions and similar liabilities" (ADP 118; HRK 12,309 thous.) is in Audited report presented under current part of item "Trade and other payables" (Note 31; "Liabilities for taxes and contributions and similar charges" in comparable amount of HRK 12,306 thous.) and "Income tax liability" (in the comparable amount of HRK 3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t>
  </si>
  <si>
    <t xml:space="preserve">Part of 24+ part of 30+
part of 31 </t>
  </si>
  <si>
    <t>GFI-POD item "Liabilities arising from share in the result" (ADP 119; HRK 389 thous.) and "Other current liabilities" (ADP 121; HRK 12,383 thous.) is in Audited report presented under current part of items "Trade and other payables" (Note 31; "Liabilities for dividend" HRK 389 thous., "Other liabilities" HRK 2,542 thous.), current amount of "Lease liabilities" (Note 30 in comparable amount of HRK 3,817 thous.) and "Derivative financial instruments" (Note 24 in comparable amount of HRK 6,025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 The total current amount of item "Derivative financial instruments" in Audited report (Note 24) is 6,025 thous. and is presented in items "Other current liabilities" (ADP 121; HRK 6,025 thous.).</t>
  </si>
  <si>
    <r>
      <t>GFI-POD item "Accrued expenses and deferred income" (ADP 122; HRK 77,495 thous.)  is in Audited report presented under items "Trade and other payables" (Note 31; "Interest payable" HRK 2,513 thous., current part of item "Concession fees payable"</t>
    </r>
    <r>
      <rPr>
        <b/>
        <sz val="9"/>
        <color rgb="FF00B0F0"/>
        <rFont val="Arial"/>
        <family val="2"/>
        <charset val="238"/>
      </rPr>
      <t xml:space="preserve"> </t>
    </r>
    <r>
      <rPr>
        <b/>
        <sz val="9"/>
        <color rgb="FF333399"/>
        <rFont val="Arial"/>
        <family val="2"/>
        <charset val="238"/>
      </rPr>
      <t>HRK 2,982 thous., "Liabilities for calculated vacation and redistribution hours" HRK 23,284 thous., "Accrued VAT liabilities in unrealized income" HRK 383 thous., "Liabilities for calculated costs" HRK 27,066 thous.) and current part of items "Provisions" (Note 32; current part of item "Termination benefits and jubilee awards" HRK 1,425 thous. and "Bonuses" HRK 19,842 thous.).
Comment: The total current amount of item "Trade and other payables" in Audited report (Note 31) is HRK 284,708 thous. and is presented in items "Amounts payable for prepayment" (ADP 114; HRK 38,364 thous.), "Trade payables and liabilities to undertakings in a Group" (ADP 108 and 115; HRK 145,746 thous.), "Liabilities to employees" (ADP 117; HRK 29,133 thous.), "Taxes, contributions and similar liabilities" (ADP 118; HRK 12,306 thous.), "Liabilities arising from share in the result" (ADP 119; HRK 389 thous.), "Other current liabilities" (ADP 121; HRK 2,542 thous.) and "Accrued expenses and deferred income" (ADP 122; HRK 56,228 thous.). The total current amount of item "Provisions" in Audited report (Note 32) is HRK 21,267 thous. and is presented in item "Accrued expenses and deferred income" (ADP 122: HRK 21,267 thous.).</t>
    </r>
  </si>
  <si>
    <t>Summary of adjustments of GFI-POD reclassified income statement and unconsolidated income of comprehensive income from Audited report for 2019</t>
  </si>
  <si>
    <t>GFI-POD INCOME STATEMENT
for the period from 1 January 2019 to 31 December 2019
(in thousands of HRK)</t>
  </si>
  <si>
    <r>
      <t>GFI-POD items "Revenues from use of own products, goods and services" (ADP 128; HRK 510 thous.) and "Other operating revenues (outside the Group)" (ADP 130; HRK 67,849 thous.) are in Audited report presented under items "Other income" (Note 6; "Income from donations and other" HRK 3,519 thous., "Income from provision release" HRK 4,527 thous., "Reimbursed costs" HRK 2,197 thous., "Income from insurance and legal claims" HRK 3,494 thous., "Income from own consumption" HRK 510 thous., "Collection of receivables previously written-off" HRK 656 thous., "Other income" HRK 10,701 thous.), and "Other gains/(losses) - net" (Note 10; "Net gains on sale of property, plant and equipment"</t>
    </r>
    <r>
      <rPr>
        <sz val="9"/>
        <color rgb="FFFF0000"/>
        <rFont val="Arial"/>
        <family val="2"/>
        <charset val="238"/>
      </rPr>
      <t xml:space="preserve"> </t>
    </r>
    <r>
      <rPr>
        <sz val="9"/>
        <color theme="1"/>
        <rFont val="Arial"/>
        <family val="2"/>
        <charset val="238"/>
      </rPr>
      <t>HRK 42,755 thous.).
Comment: The total amount of item "Other income" in Audited report (Note 6) is HRK 25,603 thous. and is presented in items "Revenues from use of own products, goods and services, other operating revenues with undertakings in a Group and other operating revenues (outside the Group)" (ADP 128, 129 and 130; HRK 25,603 thous.). The total amount of item  "Other gains/(losses) - net" in Audited report (Note 10) is 42,755 thous. and is presented in item "Revenues from use of own products, goods and services, other operating revenues with undertakings in a Group and other operating revenues (outside the Group)" (ADP 128, 129 and 130, HRK 42,755 thous.).</t>
    </r>
  </si>
  <si>
    <t>GFI-POD item "Material costs" (ADP 133; HRK 609,248 thous.) is in Audited report presented under item "Cost of materials and services" (Note 7 in comparable amount of HRK 609,248 thous.).</t>
  </si>
  <si>
    <t>GFI-POD item "Staff costs" (ADP 137; HRK 583,409 thous.) is in Audited report presented under item "Staff costs" (Note 8; "Net salaries"  HRK 363,402 thous., "Pension contributions"  HRK 106,620 thous., "Health insurance contributions" HRK 77,657 thous., "Other (contributions and taxes)" HRK 35,731 thous.).
Comment: The total amount of item "Staff costs" in Audited report (Note 8) is HRK 681,902 thous. and is presented in "Staff costs" (ADP 137; HRK 583,409 thous.), "Other expenditures" (ADP 142; HRK 93,601 thous.) and "Provisions" (ADP 146; HRK 4,890 thous.).</t>
  </si>
  <si>
    <t>GFI-POD item "Other expenditures" (ADP 142; HRK 197,392 thous.) is in Audited report presented under items "Staff costs" (Note 8; "Termination benefits" HRK 1,063 thous., "Other staff costs" HRK 92,538 thous.) and "Other operating expenses" (Note 9; "Municipal charges, concessions and other" HRK 60,374 thous., "Professional services" HRK 22,636 thous., "Entertainment" HRK 8,246 thous. HRK, "Insurance premiums" HRK 7,169 thous., "Bank charges" HRK 3,102 thous., "Subscription to magazines and other administrative expenses" HRK 2,263 thous.).
Comment: The total amount of item "Staff costs" in Audited report (Note 8) is HRK 681,902 thous. and is presented in "Staff costs" (ADP 137; HRK 583,409 thous.), "Other expenditures" (ADP 142; HRK 93,601 thous.) and "Provisions" (ADP 146; HRK 4,890 thous.).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</si>
  <si>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"Value adjustment" (ADP 143; HRK 588 thous.) is in Audited report presented under item "Other operating expenses" (Note 9; "Impairment of assets " in comparable amount of HRK 588 thous.).
Comment: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</si>
  <si>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"Provisions" (ADP 146; HRK 8,828 thous.) is in Audited report presented under items "Staff costs" (Note 8; "Provisions for termination benefits and jubilee awards" HRK 4,890 thous.) and "Other operating expenses" (Note 9; "Provisions" HRK 3,938 thous.).
Comment: The total amount of item "Staff costs" in Audited report (Note 8) is HRK 681,902 thous. and is presented in "Staff costs" (ADP 137; HRK 583,409 thous.), "Other expenditures" (ADP 142; HRK 93,601 thous.) and "Provisions" (ADP 146; HRK 4,890 thous.).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</si>
  <si>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"Other operating expenses" (ADP 153; HRK 39,845 thous.) is in Audited report presented under items "Other operating expenses" (Note 9; "Write-off of property, plant and equipment" HRK 31,971 thous., "Other operating expenses" HRK 7,874 thous.).
Comment: The total amount of item "Other operating expenses" in Audited report (Note 9) is HRK 148,161 thous. and is presented in items "Other expenditures" (ADP 142; HRK 103,790 thous.), "Value adjustment" (ADP 143; HRK 588 thous.), "Provisions" (ADP 146; HRK 3,938 thous.) and "Other operating expenses" (ADP 153; HRK 39,845 thous.).</t>
  </si>
  <si>
    <t>GFI-POD item "Financial income" (ADP 154; HRK 10,673 thous.) is in Audited report presented under items "Financial income/(loss) - net" in part of financial income (Note 11; "Interest income" HRK 342 thous., "Net foreign exchange gains/(losses) - other" HRK 4,099 thous., "Realised net gains/(losses) from changes in value of forwards and interest rate swaps" HRK 1,359 thous., "Net gains from financial assets sold" HRK 1,438 thous., "Income from cassa sconto" HRK 3,007 thous., "Dividend income" HRK 116 thous., and other financial income HRK 312 thous.).
Comment: The total amount of item "Finance income/(expense) - net" in Audited report (Note 11) is HRK 61,858 thous. and is presented in items "Financial income" (ADP 154; HRK 10,673 thous.) and "Financial costs" (ADP 165; HRK 72,531 thous.).</t>
  </si>
  <si>
    <t>GFI-POD item "Financial costs" (ADP 165; HRK 72,531 thous.) is in Audited report presented under item "Finance income/(expense) - net" in part of financial expenses (Note 11; "Interest expense" HRK 56,868 thous., "Net foreign exchange gains from financing activities" HRK 4,869 thous., "Changes in fair value of forwards and interest rate swaps" HRK 10,651 thous. and "Change of value of financial assets" HRK 143 thous.).
Comment: The total amount of item "Finance income/(expense) - net" in Audited report (Note 11) is HRK 61,858 thous. and is presented in items "Financial income" (ADP 154; HRK 10,673 thous.) and "Financial costs" (ADP 165; HRK 72,531 thous.).</t>
  </si>
  <si>
    <t>18b</t>
  </si>
  <si>
    <t>GFI-POD item "Share of loss from joint ventures" (ADP 173; HRK 476 thous.) is in Audited report presented in comparable amount of HRK 476 thous.</t>
  </si>
  <si>
    <t>Summary of adjustments of GFI-POD cash flow statement and unconsolidated cash flow statement from Audited report for 2020</t>
  </si>
  <si>
    <t>GFI-POD CASH FLOW STATEMENT
for the period from 1 January 2020 to  31 December 2020
(in thousands of HRK)</t>
  </si>
  <si>
    <t>AUDITED REPORT
Note</t>
  </si>
  <si>
    <t xml:space="preserve">
GFI-POD</t>
  </si>
  <si>
    <t>Audited report</t>
  </si>
  <si>
    <t>Difference</t>
  </si>
  <si>
    <t>A) NET CASH FLOW FROM OPERATING ACTIVITIES</t>
  </si>
  <si>
    <t>GFI-POD item "Net cash flow from operating activities" (ADP 020; HRK -37,477 thous.) is in Audited report presented in items "Net cash inflow from operating activities" in comparable amount of HRK -3,186 thous. and item "Interest paid" (Net cash inflow from financing activities) in the amount of HRK -34,291 thous.</t>
  </si>
  <si>
    <t>B) NET INCREASE OF CASH FLOW FROM INVESTMENT ACTIVITIES</t>
  </si>
  <si>
    <t>034</t>
  </si>
  <si>
    <t>GFI-POD item "Net cash outflow from investment activities" (AOP 034; HRK -585,950 thous.) is in Audited report presented in item "Net cash outflow from investment activities" in comparable amount of HRK -585,950 thous.</t>
  </si>
  <si>
    <t>C) NET CASH FLOW FROM FINANCIAL ACTIVITIES</t>
  </si>
  <si>
    <t>GFI-POD item "Net cash flow from financing activities" (AOP 046; HRK 739,217 thous.) is in Audited report presented in item "Net cash inflow from financing activities" in comparable amount of HRK 704,926 thous. increased for the item "Interest paid" in the amount of HRK 34,291 thous.</t>
  </si>
  <si>
    <t>D) NET INCREASE OR DECREASE OF CASH FLOW (AOP 020+034+046)</t>
  </si>
  <si>
    <t>048</t>
  </si>
  <si>
    <t>E) CASH AND CASH EQUIVALENTS AT THE BEGINNING OF THE PERIOD</t>
  </si>
  <si>
    <t>049</t>
  </si>
  <si>
    <t>F) CASH AND CASH EQUIVALENTS AT THE END OF THE PERIOD (AOP 048+049)</t>
  </si>
  <si>
    <t>050</t>
  </si>
  <si>
    <t>Summary of adjustments of GFI-POD cash flow statement and unconsolidated cash flow statement from Audited report for 2019</t>
  </si>
  <si>
    <t>GFI-POD CASH FLOW STATEMENT
for the period from 1 January 2019 to  31 December 2019
(in thousands of HRK)</t>
  </si>
  <si>
    <t>GFI-POD item "Net cash flow from operating activities" (ADP 020; HRK 784,914 thous.) is in Audited report presented in items "Net cash inflow from operating activities" in comparable amount of HRK 842,067 thous. and item "Interest paid" (Net cash inflow from financing activities) in the amount of HRK -57,153 thous.</t>
  </si>
  <si>
    <t>GFI-POD item "Net cash outflow from investment activities" (AOP 034; HRK -943,427 thous.) is in Audited report presented in item "Net cash outflow from investment activities" in comparable amount of HRK -943,427 thous.</t>
  </si>
  <si>
    <t>GFI-POD item "Net cash flow from financing activities" (AOP 046; HRK 446,814 thous.) is in Audited report presented in item "Net cash inflow from financing activities" in comparable amount of HRK 389,661 thous. increased for the item "Interest paid" in the amount of HRK 57,153 thous.</t>
  </si>
  <si>
    <t>Summary of adjustments of GFI-POD statement of changes in equity and unconsolidated statement of changes in shareholder's equity from Audited report for 2020</t>
  </si>
  <si>
    <t>GFI-POD STATEMENT OF CHANGES IN EQUITY
for the period from 1 January 2020 to  31 December 2020
(in thousands of HRK)</t>
  </si>
  <si>
    <t>CAPITAL AND RESERVES (ADP 068 to 070+076+077+081+084+087)</t>
  </si>
  <si>
    <t>Summary of adjustments of GFI-POD statement of changes in equity and unconsolidated statement of changes in shareholder's equity from Audited report for 2019</t>
  </si>
  <si>
    <t>GFI-POD STATEMENT OF CHANGES IN EQUITY
for the period from 1 January 2019 to  31 December 2019
(in thousands of HRK)</t>
  </si>
  <si>
    <t>GFI-POD item "Capital and reserves" (ADP 067; HRK 3,219,070 thous.) is in Audited report presented in items "Share capital" (Note 27 in comparable amount of HRK 1,672,021 thous.), "Treasury shares" (Note 27 comparable amount of HRK -124,418 thous.), "Capital reserves" (Note 28 in comparable amount of HRK 5,224 thous.), "Fair value reserves" (Note 28 in comparable amount of HRK 61thous.), "Legal reserves" (Note 28 in comparable amount of  HRK 83,601 thous.), "Other reserves" (Note 28 in comparable amount of HRK 160,851 thous.) "Retained earnings" (Note 28 in comparable amount of  HRK 690,708 thous.) and "Non-controlling interest" (Note 33 in comparable amount of HRK 731,022 thous.). Comment: To be fully compliant, the following items should be viewed as follows: the "Other reserves" item of Audited report (Note 28; HRK 160,851 thous.) matches the GFI POD item "Reserves for own shares" (ADP 072; HRK 136,815 thous.) and part of GFI POD item "Retained earnings" (ADP 081; HRK 24,036 thous.). The "Retained earnings" item of Audited report (Note 28; HRK 690,708 thous.) matches the sum of GFI POD items  "Profit for the financial year" (ADP 084; HRK 284,536 thous.) and part of "Retained earnings" (ADP 081; HRK 406,172 thous.).</t>
  </si>
  <si>
    <t>for the period 01.01.2020. to 31.12.2020.</t>
  </si>
  <si>
    <t>GFI-POD item "Value adjustment" (ADP 143; HRK 1,510 thous.) is in Audited report presented under item "Other operating expenses" (Note 9; "Impairment of assets " in comparable amount of HRK 1,510 thous.).
The total amount of item "Other operating expenses" in Audited report (Note 9) is HRK 92,236 thous. and is presented in items "Other expenditures" (ADP 142; HRK 65,588 thous.), "Value adjustment" (ADP 143; HRK 1,510 thous.), "Provisions" (ADP 146; HRK 15,123 thous.) and "Other operating expenses" (ADP 153; HRK 10,015 thous.).</t>
  </si>
  <si>
    <t>GFI-POD item "Other operating expenses" (ADP 153; HRK 10,015 thous.) is in Audited report presented under items "Other operating expenses" (Note 9; "Write-off of property, plant and equipment" HRK 1,531 thous., "Other operating expenses" HRK 8,848 thous.).
The total amount of item "Other operating expenses" in Audited report (Note 9) is HRK 92,236 thous. and is presented in items "Other expenditures" (ADP 142; HRK 65,588 thous.), "Value adjustment" (ADP 143; HRK 1,510 thous.), "Provisions" (ADP 146; HRK 15,123 thous.) and "Other operating expenses" (ADP 153; HRK 10,015 thous.).</t>
  </si>
  <si>
    <t>175</t>
  </si>
  <si>
    <t>Group Valamar Riviera below presents comparison tables of items in GFI POD financial statements and audited Notes for 2019 and 2020.</t>
  </si>
  <si>
    <t>Summary of adjustments of GFI-POD balance sheet and consolidated balance sheet from Audited report for 2020</t>
  </si>
  <si>
    <t>14+15+16+
17+part of 18+
20+part of 21+25+part of 30</t>
  </si>
  <si>
    <t>101 and 100</t>
  </si>
  <si>
    <t>112 and 113</t>
  </si>
  <si>
    <t xml:space="preserve">Part of 24 + part of 30 + part of 31 +
part of 39 </t>
  </si>
  <si>
    <t>Magične stijene d.o.o.</t>
  </si>
  <si>
    <t>Bugenvilia d.o.o.</t>
  </si>
  <si>
    <t>Imperial Riviera d.d.</t>
  </si>
  <si>
    <t>Rab</t>
  </si>
  <si>
    <t>GFI-POD item "Provisions" (ADP 088; HRK 141,118 thous.) is in Audited report presented under non-current liabilities in item "Provisions" (Note 32; part of "Termination benefits and jubilee awards" in the amount of HRK 26,090 thous. and item "Legal proceedings" in the amount of HRK 57,420 thous. in the comparable amount) and non-current liabilities under item "Concession fee" (Note 31 in comparable amount of HRK 57,608 thous).</t>
  </si>
  <si>
    <r>
      <t>GFI-POD item "Other non-current liabilities" (ADP 105; HRK 38,781</t>
    </r>
    <r>
      <rPr>
        <sz val="9"/>
        <color rgb="FFFF0000"/>
        <rFont val="Arial"/>
        <family val="2"/>
        <charset val="238"/>
      </rPr>
      <t xml:space="preserve">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11,602 thous.), "Lease liabilities" (Note 30 in comparable amount of HRK 6,926 thous.) and part of long-term liabilities in the item "Provisions" (Note 32 "Termination benefits and jubilee awards" HR</t>
    </r>
    <r>
      <rPr>
        <sz val="9"/>
        <rFont val="Arial"/>
        <family val="2"/>
        <charset val="238"/>
      </rPr>
      <t xml:space="preserve">K 502 </t>
    </r>
    <r>
      <rPr>
        <sz val="9"/>
        <color theme="1"/>
        <rFont val="Arial"/>
        <family val="2"/>
        <charset val="238"/>
      </rPr>
      <t xml:space="preserve">thous. and "Bonuses" HRK </t>
    </r>
    <r>
      <rPr>
        <sz val="9"/>
        <rFont val="Arial"/>
        <family val="2"/>
        <charset val="238"/>
      </rPr>
      <t>19,751 thous.</t>
    </r>
    <r>
      <rPr>
        <sz val="9"/>
        <color theme="1"/>
        <rFont val="Arial"/>
        <family val="2"/>
        <charset val="238"/>
      </rPr>
      <t>). 
Comment: The total amount of item "Derivative financial instruments" in Audited report (Note 24) is 16,982 thous. and is presented in items "Other non-current liabilities" (ADP 105; HRK 11,602 thous.) and "Other current liabilities" (ADP 121; HRK 5,380 thous.).</t>
    </r>
  </si>
  <si>
    <t>Due to a different presentation, but for the purpose of comparability of GFI-POD and Audited report it is necessary to jointly view GFI-POD items "Staff costs" (ADP 137; HRK 583,409 thous.), "Other expenditures" (ADP 142; HRK 197,392 thous.), "Value adjustment" (ADP 143; HRK 588 thous.), "Provisions" (ADP 146; 8,828 thous.) and "Other operating expenses" (ADP 153; HRK 39,845 thous.) in relation to items "Staff costs" (Note 8; HRK 681,902 thous.) and "Other operating expenses" (Note 9; HRK 148,161 thous.) ) of Audited report.</t>
  </si>
  <si>
    <t>GFI-POD item "Tangible assets" (ADP 010; HRK 5,662,917 thous.) is in Audited report presented under items "Property, plant and equipment" (Note 14 in comparable amount of HRK 5,647,311 thous.), "Investment property" (Note 15 in comparable amount of HRK 3,942 thous.), and "Right-of-use assets" (Note 30 in comparable amount of  HRK 11,664 thous.).</t>
  </si>
  <si>
    <t>GFI-POD item "Receivables" (ADP 046; HRK 40,185 thous.) is in Audited report presented under items "Trade and other receivables" (Note 23; "Trade receivables – net" HRK 25,375 thous., "VAT receivable" HRK 4,900 thous., "Advances to suppliers" HRK 2,304 thous., "Receivables from employees" HRK 298 thous., "Receivables from state institutions" HRK 4,529 thous., "Other receivables" HRK 2,047 thous.) and "Income tax receivable" HRK 733 thous. presented in balance sheet as a separate line).
Comment: The total amount of item "Trade and other receivables" in Audited report (Note 23) is HRK 94,811 thous. and is presented in items "Receivables" (ADP 046; HRK 39,452 thous.) and "Prepayments and accrued income" (ADP 064; HRK 55,359 thous.).</t>
  </si>
  <si>
    <t>GFI-POD item "Prepayments and accrued income" (ADP 064; HRK 55,359 thous.) is in Audited report presented under items "Trade and other receivables" (Note 23; "Accrued income" HRK 715 thous., "Interest receivables" HRK 43 thous., "Prepaid expenses" HRK 54,600 thous.).
Comment: The total amount of item "Trade and other receivables" in Audited report  (Note 23) is HRK 94,811 thous. and is presented in items "Receivables" (ADP 046; HRK 39,452 thous.) and "Prepayments and accrued income" (ADP 064; HRK 55,359 thous.).</t>
  </si>
  <si>
    <t>GFI-POD item "Liabilities to banks and other financial institutions" (ADP 101; HRK 2,770,276 thous.) is in Audited report presented under non-current part of item "Borrowings" (Note 29 in comparable amount of HRK 2,770,276 thous.).</t>
  </si>
  <si>
    <r>
      <t>GFI-POD items</t>
    </r>
    <r>
      <rPr>
        <sz val="9"/>
        <rFont val="Arial"/>
        <family val="2"/>
        <charset val="238"/>
      </rPr>
      <t xml:space="preserve"> "Liabilities to banks and other financial institutions" (ADP 113; HRK 733,062 thous.) and "Liabilities for loans, deposits and other" (ADP 112; HRK 5,304 thous.) are in Audited report presented under current part of item "Borrowings" (Note 29; "Bank borrowings"</t>
    </r>
    <r>
      <rPr>
        <sz val="9"/>
        <color theme="1"/>
        <rFont val="Arial"/>
        <family val="2"/>
        <charset val="238"/>
      </rPr>
      <t xml:space="preserve"> in comparable amount of</t>
    </r>
    <r>
      <rPr>
        <sz val="9"/>
        <rFont val="Arial"/>
        <family val="2"/>
        <charset val="238"/>
      </rPr>
      <t xml:space="preserve"> HRK 738,366 thous.).</t>
    </r>
  </si>
  <si>
    <r>
      <t>GFI-POD item "Amounts payable for prepayment" (ADP 114; HRK 69,609 thous.) is in Audited report presented under current part of item "Trade and other payables" (Note</t>
    </r>
    <r>
      <rPr>
        <sz val="9"/>
        <rFont val="Arial"/>
        <family val="2"/>
        <charset val="238"/>
      </rPr>
      <t xml:space="preserve"> 31; "Advances received" in comparable amount of </t>
    </r>
    <r>
      <rPr>
        <sz val="9"/>
        <color theme="1"/>
        <rFont val="Arial"/>
        <family val="2"/>
        <charset val="238"/>
      </rPr>
      <t>HRK 69,609 thous.). 
Comment: The total current amount of item "Trade and other payables" in Audited report (Note 31) is HRK 241,390 thous. and is presented in items "Amounts payable for prepayment" (ADP 114; HRK 69,609 thous.), "Trade payables and liabilities to undertakings in a Group" (ADP 108 and 115; HRK 61,809 thous.), "Liabilities for securities" (AOP 116; HRK 6,625 thous.), "Liabilities to employees" (ADP 117; HRK 19,187 thous.), "Taxes, contributions and similar liabilities" (ADP 118; HRK 6,130 thous.), "Liabilities arising from share in the result" (ADP 119; HRK 389 thous.), "Other current liabilities" (ADP 121; HRK 10,706 thous.) and "Accrued expenses and deferred income" (ADP 122; HRK 66,936 thous.).</t>
    </r>
  </si>
  <si>
    <t>GFI-POD items "Trade payables" (ADP 115; HRK 61,809 thous.) is in Audited report presented under current part of item  "Trade and other payables" (Note 31; "Trade payables" HRK 61,725 thous., "Trade payables – related parties" HRK 84 thous.).
Comment: The total current amount of item "Trade and other payables" in Audited report (Note 31) is HRK 241,390 thous. and is presented in items "Amounts payable for prepayment" (ADP 114; HRK 69,609 thous.), "Trade payables and liabilities to undertakings in a Group" (ADP 108 and 115; HRK 61,809 thous.), "Liabilities for securities" (AOP 116; HRK 6,625 thous.), "Liabilities to employees" (ADP 117; HRK 19,187 thous.), "Taxes, contributions and similar liabilities" (ADP 118; HRK 6,130 thous.), "Liabilities arising from share in the result" (ADP 119; HRK 389 thous.), "Other current liabilities" (ADP 121; HRK 10,706 thous.) and "Accrued expenses and deferred income" (ADP 122; HRK 66,936 thous.).</t>
  </si>
  <si>
    <t>GFI-POD items "Liabilities to employees" (ADP 117; HRK 19,187 thous.) is in Audited report presented under current part of item  "Trade and other payables" (Note 31; "Liabilities to employees" in comparable amount HRK 19,187 thous.).
Comment: The total current amount of item "Trade and other payables" in Audited report (Note 31) is HRK 241,390 thous. and is presented in items "Amounts payable for prepayment" (ADP 114; HRK 69,609 thous.), "Trade payables and liabilities to undertakings in a Group" (ADP 108 and 115; HRK 61,809 thous.), "Liabilities for securities" (AOP 116; HRK 6,625 thous.), "Liabilities to employees" (ADP 117; HRK 19,187 thous.), "Taxes, contributions and similar liabilities" (ADP 118; HRK 6,130 thous.), "Liabilities arising from share in the result" (ADP 119; HRK 389 thous.), "Other current liabilities" (ADP 121; HRK 10,706 thous.) and "Accrued expenses and deferred income" (ADP 122; HRK 66,936 thous.).</t>
  </si>
  <si>
    <t>GFI-POD item "Taxes, contributions and similar liabilities" (ADP 118; HRK 6,130 thous.) is in Audited report presented under current part of item "Trade and other payables" (Note 31; "Liabilities for taxes and contributions and similar charges" in comparable amount of HRK 6,129 thous.) and "Income tax liability" (in the comparable amount of HRK 1 thous.)
Comment: The total current amount of item "Trade and other payables" in Audited report (Note 31) is HRK 241,390 thous. and is presented in items "Amounts payable for prepayment" (ADP 114; HRK 69,609 thous.), "Trade payables and liabilities to undertakings in a Group" (ADP 108 and 115; HRK 61,809 thous.), "Liabilities for securities" (AOP 116; HRK 6,625 thous.), "Liabilities to employees" (ADP 117; HRK 19,187 thous.), "Taxes, contributions and similar liabilities" (ADP 118; HRK 6,130 thous.), "Liabilities arising from share in the result" (ADP 119; HRK 389 thous.), "Other current liabilities" (ADP 121; HRK 10,706 thous.) and "Accrued expenses and deferred income" (ADP 122; HRK 66,936 thous.).</t>
  </si>
  <si>
    <t>GFI-POD item "Liabilities arising from share in the result" (ADP 119; HRK 389 thous.) and "Other current liabilities" (ADP 121; HRK 32,323 thous.) is in Audited report presented under current part of items "Trade and other payables" (Note 31; "Liabilities for dividend" HRK 389 thous., "Other liabilities" HRK 10,706 thous.), current amount of "Lease liabilities" (Note 30 in comparable amount of HRK 2,243 thous.), "Derivative financial instruments" (Note 24 in comparable amount of HRK 5,380 thous.) and note 39 in the comparable amount of HRK 13,994 thous.).
Comment: The total current amount of item "Trade and other payables" in Audited report (Note 31) is HRK 241,390 thous. and is presented in items "Amounts payable for prepayment" (ADP 114; HRK 69,609 thous.), "Trade payables and liabilities to undertakings in a Group" (ADP 108 and 115; HRK 61,809 thous.), "Liabilities for securities" (AOP 116; HRK 6,625 thous.), "Liabilities to employees" (ADP 117; HRK 19,187 thous.), "Taxes, contributions and similar liabilities" (ADP 118; HRK 6,130 thous.), "Liabilities arising from share in the result" (ADP 119; HRK 389 thous.), "Other current liabilities" (ADP 121; HRK 10,706 thous.) and "Accrued expenses and deferred income" (ADP 122; HRK 66,936 thous.). "Other current liabilities" (ADP 121; HRK 10,706 thous.) and "Accrued expenses and deferred income" (ADP 122; HRK 66,936 thous.).                                                                                                                                                                                                             The total current amount of item "Derivative financial instruments" in Audited report (Note 24) is 5,380 thous. and is presented in items "Other current liabilities" (ADP 121; HRK 5,380 thous.).</t>
  </si>
  <si>
    <r>
      <t>GFI-POD item "Accrued expenses and deferred income" (ADP 122; HRK 72,821 thous.)  is in Audited report presented under items "Trade and other payables" (Note 31; "Interest payable" HRK 33,727 thous., current part of item "Concession fees payable"</t>
    </r>
    <r>
      <rPr>
        <b/>
        <sz val="9"/>
        <color rgb="FF00B0F0"/>
        <rFont val="Arial"/>
        <family val="2"/>
        <charset val="238"/>
      </rPr>
      <t xml:space="preserve"> </t>
    </r>
    <r>
      <rPr>
        <b/>
        <sz val="9"/>
        <color rgb="FF333399"/>
        <rFont val="Arial"/>
        <family val="2"/>
        <charset val="238"/>
      </rPr>
      <t>HRK 1,920 thous., "Liabilities for calculated vacation and redistribution hours" HRK 2,496 thous., "Accrued VAT liabilities in unrealized income" HRK 121 thous., "Liabilities for calculated costs" HRK 28,673 thous.) and current part of items "Provisions" (Note 32; current part of item "Termination benefits and jubilee awards" HRK 5,884 thous.).
Comment: The total current amount of item "Trade and other payables" in Audited report (Note 31) is HRK 241,390 thous. and is presented in items "Amounts payable for prepayment" (ADP 114; HRK 69,609 thous.), "Trade payables and liabilities to undertakings in a Group" (ADP 108 and 115; HRK 61,809 thous.), "Liabilities for securities" (AOP 116; HRK 6,625 thous.), "Liabilities to employees" (ADP 117; HRK 19,187 thous.), "Taxes, contributions and similar liabilities" (ADP 118; HRK 6,130 thous.), "Liabilities arising from share in the result" (ADP 119; HRK 389 thous.), "Other current liabilities" (ADP 121; HRK 10,706 thous.) and "Accrued expenses and deferred income" (ADP 122; HRK 66,936 thous.). The total current amount of item "Provisions" in Audited report (Note 32) is HRK 5,884 thous. and is presented in item "Accrued expenses and deferred income" (ADP 122: HRK 5,884 thous.).</t>
    </r>
  </si>
  <si>
    <r>
      <t>GFI-POD items "Revenues from use of own products, goods and services" (ADP 128; HRK 461 thous.) and "Other operating revenues (outside the Group)" (ADP 130; HRK 32,671 thous.) are in Audited report presented under items "Other income" (Note 6; "Income from donations and other" HRK 12,255 thous., "Income from provision release" HRK 1,650 thous., "Reimbursed costs" HRK 2,055 thous., "Income from insurance and legal claims" HRK 2,798 thous., "Income from own consumption" HRK 461 thous., "Collection of receivables previously written-off" HRK 1,111 thous., "Other income" HRK 8,025 thous.), and "Other gains/(losses) - net" (Note 10; "Net gains on sale of property, plant and equipment"</t>
    </r>
    <r>
      <rPr>
        <sz val="9"/>
        <color rgb="FFFF0000"/>
        <rFont val="Arial"/>
        <family val="2"/>
        <charset val="238"/>
      </rPr>
      <t xml:space="preserve"> </t>
    </r>
    <r>
      <rPr>
        <sz val="9"/>
        <color theme="1"/>
        <rFont val="Arial"/>
        <family val="2"/>
        <charset val="238"/>
      </rPr>
      <t>HRK 4,777 thous.).
Comment: The total amount of item "Other income" in Audited report (Note 6) is HRK 28,355 thous. and is presented in items "Revenues from use of own products, goods and services, other operating revenues with undertakings in a Group and other operating revenues (outside the Group)" (ADP 128, 129 and 130; HRK 28,355 thous.). The total amount of item  "Other gains/(losses) - net" in Audited report (Note 10) is HRK 4,777 thous. and is presented in item "Revenues from use of own products, goods and services, other operating revenues with undertakings in a Group and other operating revenues (outside the Group)" (ADP 128, 129 and 130, HRK 4,777 thous.).</t>
    </r>
  </si>
  <si>
    <t>Due to a different presentation, but for the purpose of comparability of GFI-POD and Audited report it is necessary to jointly view GFI-POD items "Staff costs" (ADP 137; HRK 189,951 thous.), "Other expenditures" (ADP 142; HRK 89,098 thous.), "Value adjustment" (ADP 143; HRK 1,510 thous.), "Provisions" (ADP 146; 28,714 thous.) and "Other operating expenses" (ADP 153; HRK 10,015 thous.) in relation to items "Staff costs" (Note 8; HRK 227,051 thous.) and "Other operating expenses" (Note 9; HRK 92,236 thous.) of Audited report.</t>
  </si>
  <si>
    <t>GFI-POD item "Staff costs" (ADP 137; HRK 189,951 thous.) is in Audited report presented under item "Staff costs" (Note 8; "Net salaries"  HRK 122,043 thous., "Pension contributions"  HRK 36,138 thous., "Health insurance contributions" HRK 24,606 thous., "Other (contributions and taxes)" HRK 7,163 thous.).
Comment: The total amount of item "Staff costs" in Audited report (Note 8) is HRK 227,051 thous. and is presented in "Staff costs" (ADP 137; HRK 189,951 thous.), "Other expenditures" (ADP 142; HRK 23,509 thous.) and "Provisions" (ADP 146; HRK 13,592 thous.).</t>
  </si>
  <si>
    <t>GFI-POD item "Other expenditures" (ADP 142; HRK 89,098 thous.) is in Audited report presented under items "Staff costs" (Note 8; "Termination benefits" HRK 466 thous., "Other staff costs" HRK 23,044 thous.) and "Other operating expenses" (Note 9; "Municipal charges, concessions and other" HRK 38,689 thous., "Professional services" HRK 14,452 thous., "Entertainment" HRK 2,199 thous. HRK, "Insurance premiums" HRK 7,043 thous., "Bank charges" HRK 880 thous., "Professional journals and other administrative costs" 2,325 thous.).
Comment: The total amount of item "Staff costs" in Audited report (Note 8) is HRK 227,051 thous. and is presented in "Staff costs" (ADP 137; HRK 189,951 thous.), "Other expenditures" (ADP 142; HRK 23,509 thous.) and "Provisions" (ADP 146; HRK 13,592 thous.). The total amount of item "Other operating expenses" in Audited report (Note 9) is HRK 92,236 thous. and is presented in items "Other expenditures" (ADP 142; HRK 65,588 thous.), "Value adjustment" (ADP 143; HRK1,510 thous.), "Provisions" (ADP 146; HRK 15,123 thous.) and "Other operating expenses" (ADP 153; HRK 10,015 thous.).</t>
  </si>
  <si>
    <t>GFI-POD item "Provisions" (ADP 146; HRK 28,714 thous.) is in Audited report presented under items "Staff costs" (Note 8; "Provisions for termination benefits and jubilee awards" HRK 13,591 thous.) and "Other operating expenses" (Note 9; "Provisions" HRK 9,623 thous. and "Provisions for severance pay" HRK 5,500 thous.).
Comment: The total amount of item "Staff costs" in Audited report (Note 8) is HRK 227,051 thous. and is presented in "Staff costs" (ADP 137; HRK 189,951 thous.), "Other expenditures" (ADP 142; HRK 23,509 thous.) and "Provisions" (ADP 146; HRK 13,592 thous.).                                                                                                                                           The total amount of item "Other operating expenses" in Audited report (Note 9) is HRK 92,236 thous. and is presented in items "Other expenditures" (ADP 142; HRK 65,588 thous.), "Value adjustment" (ADP 143; HRK1,510 thous.), "Provisions" (ADP 146; HRK 15,123 thous.) and "Other operating expenses" (ADP 153; HRK 10,015 thous.).</t>
  </si>
  <si>
    <t>GFI-POD item "Financial income" (ADP 154; HRK 21,291 thous.) is in Audited report presented under items "Financial income/(loss) - net" in part of financial income (Note 11; "Interest income" HRK 514 thous., "Net foreign exchange gains/(losses) - other" HRK 890 thous., "Realised net gains/(losses) from changes in value of forwards and interest rate swaps" HRK 17,770 thous., "Income from cassa sconto" HRK 1,957 thous.,  and other financial income HRK 160 thous.).
Comment: The total amount of item "Finance income/(expense) - net" in Audited report (Note 11) is HRK 104,641 thous. and is presented in items "Financial income" (ADP 154; HRK 21,291 thous.) and "Financial costs" (ADP 165; HRK 125,932 thous.).</t>
  </si>
  <si>
    <t>GFI-POD item "Capital and reserves" (ADP 067; HRK 2,863,857 thous.) is in Audited report presented in items "Share capital" (Note 27 in comparable amount of HRK 1,672,021 thous.), "Treasury shares" (Note 27 comparable amount of HRK -124,418 thous.), "Capital reserves" (Note 28 in comparable amount of HRK 5,224 thous.), "Fair value reserves" (Note 28 in comparable amount of HRK 1 thous.), "Legal reserves" (Note 28 in comparable amount of  HRK 83,601 thous.), "Other reserves" (Note 28 in comparable amount of HRK 161,993 thous.) "Retained earnings" (Note 28 in comparable amount of  HRK 363,625 thous.) and "Non-controlling interest" (Note 33 in comparable amount of HRK 701,810 thous.). Comment: To be fully compliant, the following items should be viewed as follows: the "Other reserves" item of Audited report (Note 28; HRK 161,993 thous.) matches the GFI POD item "Reserves for own shares" (ADP 072; HRK 136,815 thous.) and part of GFI POD item "Retained earnings" (ADP 081; HRK 22,846 thous.) and GFI POD items "Other reserves" (AOP 075 HRK 2,332 thous.). The "Retained earnings" item of Audited report (Note 28; HRK 363,626 thous.) matches the sum of GFI POD items  "Profit for the financial year" (ADP 084; HRK -329,594 thous.) and part of "Retained earnings" (ADP 081; HRK 693,220 thous.).</t>
  </si>
  <si>
    <t>GFI-POD item "Material costs" (ADP 133; HRK 254,644 thous.) is in Audited report presented under item "Cost of materials and services" (Note 7 in comparable amount of HRK 254,644 thous.).</t>
  </si>
  <si>
    <t>Due to a different presentation, but for the purpose of comparability of GFI-POD and Audited report it is necessary to jointly view GFI-POD items "Non-current liabilities" (ADP 095; HRK 2,867,349 thous.) and "Provisions" (ADP 088; HRK 141,118 thous.) in relation to item "Non-current liabilities" of Audited report (HRK 3,008,468 thous.).</t>
  </si>
  <si>
    <t>Due to a different presentation, but for the purpose of comparability of GFI-POD and Audited report it is necessary to jointly view GFI-POD items "Current liabilities" (ADP 107; HRK 934,438 thous.) and "Accrued expenses and deferred income" (ADP 122; HRK 72,821 thous.) in relation to item "Current liabilities" of Audited report (HRK 1,007,258 thous.).</t>
  </si>
  <si>
    <t xml:space="preserve">Detailed information on financial statements are available in PDF document „Annual report 2020“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</si>
  <si>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2020“ which has been simultaneously published with this document on HANFA (Croatian Financial Services Supervisory Agency), Zagreb Stock Exchange and Issuers web pages. </t>
  </si>
  <si>
    <t>Due to a different presentation, but for the purpose of comparability of GFI-POD and Audited report it is necessary to jointly view GFI-POD items "Current assets" (ADP 037; HRK 737,067 thous.) and "Prepayments and accrued income" (ADP 064; HRK 55,359 thous.) in relation to item "Current assets" of Audited report (HRK 792,425 thous.).</t>
  </si>
  <si>
    <t>IV. Trade payables</t>
  </si>
  <si>
    <t xml:space="preserve">  V. Liabilities to employees</t>
  </si>
  <si>
    <t xml:space="preserve">  VI. Taxes, contributions and similar liabilities</t>
  </si>
  <si>
    <t xml:space="preserve">  VII. Liabilities arising from share in the result and other current liabilities</t>
  </si>
  <si>
    <t xml:space="preserve">  VII. Other operating expenses</t>
  </si>
  <si>
    <t>GFI-POD item "Share of loss from joint ventures" (ADP 175; HRK 1,644 thous.) is in Audited report presented in comparable amount of HRK 1,644 thous.</t>
  </si>
  <si>
    <t xml:space="preserve">                   NOTES TO THE ANNUAL FINANCIAL STATEMENTS - GFI
Name of issuer:  Valamar Riviera d.d.
Personal identification number (OIB): 36201212847 
Reporting period: 01.01.2020. to 31.12.2020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</si>
</sst>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5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sz val="9"/>
      <color theme="1"/>
      <name val="Arial"/>
      <family val="2"/>
      <charset val="238"/>
    </font>
    <font>
      <sz val="9"/>
      <color theme="1" tint="4.9989318521683403E-2"/>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11"/>
      <color rgb="FFFF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249977111117893"/>
        <bgColor indexed="64"/>
      </patternFill>
    </fill>
  </fills>
  <borders count="10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indexed="64"/>
      </right>
      <top style="thin">
        <color theme="0" tint="-0.34998626667073579"/>
      </top>
      <bottom style="medium">
        <color theme="1"/>
      </bottom>
      <diagonal/>
    </border>
    <border>
      <left style="thin">
        <color theme="0" tint="-0.34998626667073579"/>
      </left>
      <right style="hair">
        <color indexed="64"/>
      </right>
      <top/>
      <bottom/>
      <diagonal/>
    </border>
    <border>
      <left style="medium">
        <color theme="1"/>
      </left>
      <right style="thin">
        <color theme="0" tint="-0.34998626667073579"/>
      </right>
      <top style="medium">
        <color theme="1"/>
      </top>
      <bottom style="thin">
        <color theme="0" tint="-0.34998626667073579"/>
      </bottom>
      <diagonal/>
    </border>
    <border>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medium">
        <color theme="1"/>
      </top>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hair">
        <color indexed="64"/>
      </bottom>
      <diagonal/>
    </border>
    <border>
      <left style="thin">
        <color indexed="64"/>
      </left>
      <right/>
      <top style="thin">
        <color indexed="22"/>
      </top>
      <bottom style="medium">
        <color indexed="64"/>
      </bottom>
      <diagonal/>
    </border>
    <border>
      <left style="medium">
        <color indexed="64"/>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medium">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
      <left style="medium">
        <color theme="1"/>
      </left>
      <right/>
      <top style="thin">
        <color theme="0" tint="-0.34998626667073579"/>
      </top>
      <bottom style="medium">
        <color theme="1"/>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top/>
      <bottom/>
      <diagonal/>
    </border>
    <border>
      <left/>
      <right style="medium">
        <color indexed="64"/>
      </right>
      <top/>
      <bottom/>
      <diagonal/>
    </border>
    <border>
      <left style="thin">
        <color theme="0" tint="-0.34998626667073579"/>
      </left>
      <right/>
      <top style="medium">
        <color theme="1"/>
      </top>
      <bottom/>
      <diagonal/>
    </border>
    <border>
      <left style="thin">
        <color theme="0" tint="-0.34998626667073579"/>
      </left>
      <right/>
      <top style="thin">
        <color theme="0" tint="-0.34998626667073579"/>
      </top>
      <bottom style="medium">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463">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5" fillId="0" borderId="44" xfId="0" applyNumberFormat="1" applyFont="1" applyFill="1" applyBorder="1" applyAlignment="1" applyProtection="1">
      <alignment horizontal="center" vertical="center"/>
    </xf>
    <xf numFmtId="165" fontId="15" fillId="9" borderId="44" xfId="0" applyNumberFormat="1" applyFont="1" applyFill="1" applyBorder="1" applyAlignment="1" applyProtection="1">
      <alignment horizontal="center" vertical="center"/>
    </xf>
    <xf numFmtId="165" fontId="15"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5" fillId="3" borderId="18" xfId="3" applyNumberFormat="1" applyFont="1" applyFill="1" applyBorder="1" applyAlignment="1" applyProtection="1">
      <alignment horizontal="center" vertical="center" wrapText="1"/>
    </xf>
    <xf numFmtId="0" fontId="15"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5"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xf>
    <xf numFmtId="3" fontId="15" fillId="3" borderId="17" xfId="0" applyNumberFormat="1" applyFont="1" applyFill="1" applyBorder="1" applyAlignment="1" applyProtection="1">
      <alignment horizontal="center" vertical="center" wrapText="1"/>
    </xf>
    <xf numFmtId="0" fontId="21"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4" fillId="10" borderId="47" xfId="0" applyFont="1" applyFill="1" applyBorder="1"/>
    <xf numFmtId="0" fontId="24" fillId="10" borderId="48" xfId="0" applyFont="1" applyFill="1" applyBorder="1" applyAlignment="1">
      <alignment wrapText="1"/>
    </xf>
    <xf numFmtId="0" fontId="24"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4"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15"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4"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4"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4" fillId="9" borderId="15" xfId="0" applyNumberFormat="1" applyFont="1" applyFill="1" applyBorder="1" applyAlignment="1" applyProtection="1">
      <alignment vertical="center"/>
    </xf>
    <xf numFmtId="3" fontId="14" fillId="9" borderId="16" xfId="0" applyNumberFormat="1" applyFont="1" applyFill="1" applyBorder="1" applyAlignment="1" applyProtection="1">
      <alignment vertical="center"/>
    </xf>
    <xf numFmtId="3" fontId="10" fillId="0" borderId="0" xfId="3" applyNumberFormat="1" applyProtection="1"/>
    <xf numFmtId="3" fontId="15" fillId="3" borderId="19" xfId="0" applyNumberFormat="1" applyFont="1" applyFill="1" applyBorder="1" applyAlignment="1" applyProtection="1">
      <alignment horizontal="center" vertical="center" wrapText="1"/>
    </xf>
    <xf numFmtId="3" fontId="15"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4"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4" fillId="9" borderId="14" xfId="0" applyNumberFormat="1" applyFont="1" applyFill="1" applyBorder="1" applyAlignment="1" applyProtection="1">
      <alignment horizontal="right" vertical="center" shrinkToFit="1"/>
    </xf>
    <xf numFmtId="3" fontId="14" fillId="9" borderId="16" xfId="0" applyNumberFormat="1" applyFont="1" applyFill="1" applyBorder="1" applyAlignment="1" applyProtection="1">
      <alignment horizontal="right" vertical="center" shrinkToFit="1"/>
    </xf>
    <xf numFmtId="3" fontId="14"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4"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19" fillId="0" borderId="44" xfId="0" applyNumberFormat="1" applyFont="1" applyFill="1" applyBorder="1" applyAlignment="1" applyProtection="1">
      <alignment vertical="center" shrinkToFit="1"/>
    </xf>
    <xf numFmtId="3" fontId="19" fillId="9" borderId="44" xfId="0" applyNumberFormat="1" applyFont="1" applyFill="1" applyBorder="1" applyAlignment="1" applyProtection="1">
      <alignment vertical="center" shrinkToFit="1"/>
    </xf>
    <xf numFmtId="3" fontId="19"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4" fillId="10" borderId="0" xfId="0" applyFont="1" applyFill="1" applyBorder="1"/>
    <xf numFmtId="0" fontId="24" fillId="10" borderId="47" xfId="0" applyFont="1" applyFill="1" applyBorder="1" applyAlignment="1">
      <alignment wrapText="1"/>
    </xf>
    <xf numFmtId="0" fontId="24" fillId="10" borderId="0" xfId="0" applyFont="1" applyFill="1" applyBorder="1" applyAlignment="1">
      <alignment wrapText="1"/>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5" fillId="10" borderId="0" xfId="0" applyFont="1" applyFill="1" applyBorder="1" applyAlignment="1">
      <alignment vertical="center"/>
    </xf>
    <xf numFmtId="0" fontId="24" fillId="10" borderId="0" xfId="0" applyFont="1" applyFill="1" applyBorder="1" applyAlignment="1">
      <alignment vertical="center"/>
    </xf>
    <xf numFmtId="0" fontId="24" fillId="10" borderId="48" xfId="0" applyFont="1" applyFill="1" applyBorder="1" applyAlignment="1">
      <alignment vertical="center"/>
    </xf>
    <xf numFmtId="0" fontId="4" fillId="10" borderId="0" xfId="0" applyFont="1" applyFill="1" applyBorder="1" applyAlignment="1">
      <alignment horizontal="center" vertical="center"/>
    </xf>
    <xf numFmtId="0" fontId="25" fillId="10" borderId="48" xfId="0" applyFont="1" applyFill="1" applyBorder="1" applyAlignment="1">
      <alignment vertical="center"/>
    </xf>
    <xf numFmtId="0" fontId="24" fillId="10" borderId="0" xfId="0" applyFont="1" applyFill="1" applyBorder="1" applyAlignment="1">
      <alignment vertical="top"/>
    </xf>
    <xf numFmtId="0" fontId="4" fillId="10" borderId="0" xfId="0" applyFont="1" applyFill="1" applyBorder="1" applyAlignment="1">
      <alignment horizontal="right" vertical="center" wrapText="1"/>
    </xf>
    <xf numFmtId="0" fontId="26"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27" fillId="10" borderId="0" xfId="0" applyFont="1" applyFill="1" applyBorder="1" applyAlignment="1"/>
    <xf numFmtId="0" fontId="28" fillId="10" borderId="0" xfId="0" applyFont="1" applyFill="1" applyBorder="1" applyAlignment="1">
      <alignment vertical="center"/>
    </xf>
    <xf numFmtId="0" fontId="29" fillId="10" borderId="48" xfId="0" applyFont="1" applyFill="1" applyBorder="1" applyAlignment="1">
      <alignment vertical="center"/>
    </xf>
    <xf numFmtId="0" fontId="31" fillId="10" borderId="0" xfId="0" applyFont="1" applyFill="1" applyBorder="1" applyAlignment="1">
      <alignment vertical="center"/>
    </xf>
    <xf numFmtId="0" fontId="32" fillId="10" borderId="0" xfId="0" applyFont="1" applyFill="1" applyBorder="1" applyAlignment="1">
      <alignment vertical="center"/>
    </xf>
    <xf numFmtId="0" fontId="30" fillId="10" borderId="48" xfId="0" applyFont="1" applyFill="1" applyBorder="1" applyAlignment="1">
      <alignment vertical="center"/>
    </xf>
    <xf numFmtId="0" fontId="27"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4" fillId="9" borderId="15" xfId="0" applyNumberFormat="1" applyFont="1" applyFill="1" applyBorder="1" applyAlignment="1" applyProtection="1">
      <alignment horizontal="right" vertical="center" shrinkToFit="1"/>
      <protection locked="0"/>
    </xf>
    <xf numFmtId="3" fontId="14" fillId="9" borderId="16" xfId="0" applyNumberFormat="1" applyFont="1" applyFill="1" applyBorder="1" applyAlignment="1" applyProtection="1">
      <alignment horizontal="right" vertical="center" shrinkToFit="1"/>
      <protection locked="0"/>
    </xf>
    <xf numFmtId="3" fontId="4" fillId="0" borderId="51" xfId="0" applyNumberFormat="1" applyFont="1" applyFill="1" applyBorder="1" applyAlignment="1" applyProtection="1">
      <alignment vertical="center"/>
      <protection locked="0"/>
    </xf>
    <xf numFmtId="49" fontId="43" fillId="10" borderId="0" xfId="0" applyNumberFormat="1" applyFont="1" applyFill="1" applyAlignment="1">
      <alignment horizontal="center"/>
    </xf>
    <xf numFmtId="0" fontId="44" fillId="10" borderId="0" xfId="0" applyFont="1" applyFill="1"/>
    <xf numFmtId="0" fontId="45" fillId="10" borderId="0" xfId="0" applyFont="1" applyFill="1"/>
    <xf numFmtId="0" fontId="43" fillId="10" borderId="0" xfId="0" applyFont="1" applyFill="1"/>
    <xf numFmtId="0" fontId="43" fillId="10" borderId="0" xfId="0" applyFont="1" applyFill="1" applyAlignment="1">
      <alignment horizontal="center"/>
    </xf>
    <xf numFmtId="0" fontId="43" fillId="15" borderId="52" xfId="0" applyFont="1" applyFill="1" applyBorder="1" applyAlignment="1">
      <alignment vertical="center" wrapText="1"/>
    </xf>
    <xf numFmtId="49" fontId="43" fillId="15" borderId="53" xfId="0" applyNumberFormat="1" applyFont="1" applyFill="1" applyBorder="1" applyAlignment="1">
      <alignment horizontal="center" vertical="center" wrapText="1"/>
    </xf>
    <xf numFmtId="0" fontId="43" fillId="15" borderId="54" xfId="0" applyFont="1" applyFill="1" applyBorder="1" applyAlignment="1">
      <alignment horizontal="center" vertical="center" wrapText="1"/>
    </xf>
    <xf numFmtId="0" fontId="34" fillId="9" borderId="55" xfId="0" applyFont="1" applyFill="1" applyBorder="1" applyAlignment="1">
      <alignment horizontal="left" vertical="center" wrapText="1"/>
    </xf>
    <xf numFmtId="49" fontId="34" fillId="9" borderId="56" xfId="0" applyNumberFormat="1" applyFont="1" applyFill="1" applyBorder="1" applyAlignment="1">
      <alignment horizontal="center" vertical="center"/>
    </xf>
    <xf numFmtId="49" fontId="34" fillId="9" borderId="57" xfId="0" applyNumberFormat="1" applyFont="1" applyFill="1" applyBorder="1" applyAlignment="1">
      <alignment horizontal="center" vertical="center" wrapText="1"/>
    </xf>
    <xf numFmtId="3" fontId="34" fillId="9" borderId="57" xfId="0" applyNumberFormat="1" applyFont="1" applyFill="1" applyBorder="1" applyAlignment="1">
      <alignment horizontal="right" vertical="center"/>
    </xf>
    <xf numFmtId="0" fontId="35" fillId="9" borderId="58" xfId="0" applyFont="1" applyFill="1" applyBorder="1" applyAlignment="1">
      <alignment horizontal="left" vertical="center"/>
    </xf>
    <xf numFmtId="0" fontId="46" fillId="10" borderId="55" xfId="0" applyFont="1" applyFill="1" applyBorder="1" applyAlignment="1">
      <alignment horizontal="left" vertical="center"/>
    </xf>
    <xf numFmtId="49" fontId="46" fillId="10" borderId="56" xfId="0" applyNumberFormat="1" applyFont="1" applyFill="1" applyBorder="1" applyAlignment="1">
      <alignment horizontal="center" vertical="center"/>
    </xf>
    <xf numFmtId="49" fontId="46" fillId="10" borderId="57" xfId="0" applyNumberFormat="1" applyFont="1" applyFill="1" applyBorder="1" applyAlignment="1">
      <alignment horizontal="center" vertical="center"/>
    </xf>
    <xf numFmtId="3" fontId="46" fillId="10" borderId="57" xfId="0" applyNumberFormat="1" applyFont="1" applyFill="1" applyBorder="1" applyAlignment="1">
      <alignment horizontal="right" vertical="center"/>
    </xf>
    <xf numFmtId="0" fontId="46" fillId="10" borderId="58" xfId="0" applyFont="1" applyFill="1" applyBorder="1" applyAlignment="1">
      <alignment horizontal="left" vertical="center"/>
    </xf>
    <xf numFmtId="0" fontId="46" fillId="10" borderId="55" xfId="0" applyFont="1" applyFill="1" applyBorder="1" applyAlignment="1">
      <alignment horizontal="left" vertical="center" wrapText="1"/>
    </xf>
    <xf numFmtId="49" fontId="46" fillId="10" borderId="56" xfId="0" applyNumberFormat="1" applyFont="1" applyFill="1" applyBorder="1" applyAlignment="1">
      <alignment horizontal="center" vertical="center" wrapText="1"/>
    </xf>
    <xf numFmtId="49" fontId="46" fillId="10" borderId="57" xfId="0" applyNumberFormat="1" applyFont="1" applyFill="1" applyBorder="1" applyAlignment="1">
      <alignment horizontal="center" vertical="center" wrapText="1"/>
    </xf>
    <xf numFmtId="0" fontId="46" fillId="10" borderId="59" xfId="0" applyFont="1" applyFill="1" applyBorder="1" applyAlignment="1">
      <alignment horizontal="left" vertical="center" wrapText="1"/>
    </xf>
    <xf numFmtId="0" fontId="46" fillId="10" borderId="60" xfId="0" applyFont="1" applyFill="1" applyBorder="1" applyAlignment="1">
      <alignment horizontal="left" vertical="center"/>
    </xf>
    <xf numFmtId="49" fontId="43" fillId="10" borderId="61" xfId="0" applyNumberFormat="1" applyFont="1" applyFill="1" applyBorder="1" applyAlignment="1">
      <alignment horizontal="center" vertical="center"/>
    </xf>
    <xf numFmtId="3" fontId="46" fillId="10" borderId="61" xfId="0" applyNumberFormat="1" applyFont="1" applyFill="1" applyBorder="1" applyAlignment="1">
      <alignment horizontal="right" vertical="center"/>
    </xf>
    <xf numFmtId="0" fontId="46" fillId="10" borderId="61" xfId="0" applyFont="1" applyFill="1" applyBorder="1" applyAlignment="1">
      <alignment horizontal="right" vertical="center"/>
    </xf>
    <xf numFmtId="0" fontId="46" fillId="10" borderId="62" xfId="0" applyFont="1" applyFill="1" applyBorder="1" applyAlignment="1">
      <alignment wrapText="1"/>
    </xf>
    <xf numFmtId="0" fontId="34" fillId="9" borderId="55" xfId="0" applyFont="1" applyFill="1" applyBorder="1" applyAlignment="1">
      <alignment horizontal="left" vertical="center"/>
    </xf>
    <xf numFmtId="3" fontId="34" fillId="9" borderId="63" xfId="0" applyNumberFormat="1" applyFont="1" applyFill="1" applyBorder="1" applyAlignment="1">
      <alignment horizontal="right" vertical="center"/>
    </xf>
    <xf numFmtId="0" fontId="34" fillId="9" borderId="59" xfId="0" applyFont="1" applyFill="1" applyBorder="1" applyAlignment="1">
      <alignment wrapText="1"/>
    </xf>
    <xf numFmtId="0" fontId="46" fillId="10" borderId="64" xfId="0" applyFont="1" applyFill="1" applyBorder="1" applyAlignment="1">
      <alignment vertical="center" wrapText="1"/>
    </xf>
    <xf numFmtId="3" fontId="46" fillId="0" borderId="57" xfId="0" applyNumberFormat="1" applyFont="1" applyFill="1" applyBorder="1" applyAlignment="1">
      <alignment horizontal="right" vertical="center"/>
    </xf>
    <xf numFmtId="0" fontId="46" fillId="10" borderId="65" xfId="0" applyFont="1" applyFill="1" applyBorder="1" applyAlignment="1">
      <alignment horizontal="left" vertical="center"/>
    </xf>
    <xf numFmtId="0" fontId="46" fillId="10" borderId="66" xfId="0" applyFont="1" applyFill="1" applyBorder="1" applyAlignment="1">
      <alignment wrapText="1"/>
    </xf>
    <xf numFmtId="49" fontId="34" fillId="9" borderId="56" xfId="0" applyNumberFormat="1" applyFont="1" applyFill="1" applyBorder="1" applyAlignment="1">
      <alignment horizontal="center" vertical="center" wrapText="1"/>
    </xf>
    <xf numFmtId="0" fontId="34" fillId="9" borderId="59" xfId="0" applyFont="1" applyFill="1" applyBorder="1" applyAlignment="1">
      <alignment vertical="center" wrapText="1"/>
    </xf>
    <xf numFmtId="0" fontId="43" fillId="16" borderId="67" xfId="0" applyFont="1" applyFill="1" applyBorder="1" applyAlignment="1">
      <alignment horizontal="left" vertical="center"/>
    </xf>
    <xf numFmtId="49" fontId="43" fillId="17" borderId="68" xfId="0" applyNumberFormat="1" applyFont="1" applyFill="1" applyBorder="1" applyAlignment="1">
      <alignment horizontal="center" vertical="center"/>
    </xf>
    <xf numFmtId="49" fontId="43" fillId="17" borderId="69" xfId="0" applyNumberFormat="1" applyFont="1" applyFill="1" applyBorder="1" applyAlignment="1">
      <alignment horizontal="center" vertical="center"/>
    </xf>
    <xf numFmtId="3" fontId="43" fillId="17" borderId="69" xfId="0" applyNumberFormat="1" applyFont="1" applyFill="1" applyBorder="1" applyAlignment="1">
      <alignment horizontal="right" vertical="center"/>
    </xf>
    <xf numFmtId="3" fontId="43" fillId="17" borderId="70" xfId="0" applyNumberFormat="1" applyFont="1" applyFill="1" applyBorder="1" applyAlignment="1">
      <alignment horizontal="right" vertical="center"/>
    </xf>
    <xf numFmtId="0" fontId="46" fillId="10" borderId="71" xfId="0" applyFont="1" applyFill="1" applyBorder="1" applyAlignment="1">
      <alignment horizontal="left" vertical="center"/>
    </xf>
    <xf numFmtId="0" fontId="34" fillId="9" borderId="72" xfId="0" applyFont="1" applyFill="1" applyBorder="1" applyAlignment="1">
      <alignment horizontal="left" vertical="center"/>
    </xf>
    <xf numFmtId="49" fontId="34" fillId="9" borderId="73" xfId="0" applyNumberFormat="1" applyFont="1" applyFill="1" applyBorder="1" applyAlignment="1">
      <alignment horizontal="center" vertical="center"/>
    </xf>
    <xf numFmtId="49" fontId="34" fillId="9" borderId="74" xfId="0" applyNumberFormat="1" applyFont="1" applyFill="1" applyBorder="1" applyAlignment="1">
      <alignment horizontal="center" vertical="center"/>
    </xf>
    <xf numFmtId="3" fontId="34" fillId="9" borderId="73" xfId="0" applyNumberFormat="1" applyFont="1" applyFill="1" applyBorder="1" applyAlignment="1">
      <alignment horizontal="right" vertical="center"/>
    </xf>
    <xf numFmtId="3" fontId="34" fillId="9" borderId="74" xfId="0" applyNumberFormat="1" applyFont="1" applyFill="1" applyBorder="1" applyAlignment="1">
      <alignment horizontal="right" vertical="center"/>
    </xf>
    <xf numFmtId="0" fontId="34" fillId="9" borderId="75" xfId="0" applyFont="1" applyFill="1" applyBorder="1" applyAlignment="1">
      <alignment horizontal="left" vertical="center" wrapText="1"/>
    </xf>
    <xf numFmtId="0" fontId="46" fillId="0" borderId="58" xfId="0" applyFont="1" applyFill="1" applyBorder="1" applyAlignment="1">
      <alignment horizontal="left" vertical="center"/>
    </xf>
    <xf numFmtId="0" fontId="46" fillId="0" borderId="66" xfId="0" applyFont="1" applyFill="1" applyBorder="1" applyAlignment="1">
      <alignment horizontal="left" vertical="center"/>
    </xf>
    <xf numFmtId="0" fontId="46" fillId="10" borderId="76" xfId="0" applyFont="1" applyFill="1" applyBorder="1" applyAlignment="1">
      <alignment horizontal="left" vertical="center" wrapText="1"/>
    </xf>
    <xf numFmtId="0" fontId="46" fillId="10" borderId="58" xfId="0" applyFont="1" applyFill="1" applyBorder="1" applyAlignment="1">
      <alignment horizontal="left" vertical="center" wrapText="1"/>
    </xf>
    <xf numFmtId="49" fontId="43" fillId="17" borderId="77" xfId="0" applyNumberFormat="1" applyFont="1" applyFill="1" applyBorder="1" applyAlignment="1">
      <alignment horizontal="center" vertical="center"/>
    </xf>
    <xf numFmtId="49" fontId="43" fillId="17" borderId="78" xfId="0" applyNumberFormat="1" applyFont="1" applyFill="1" applyBorder="1" applyAlignment="1">
      <alignment horizontal="center" vertical="center"/>
    </xf>
    <xf numFmtId="3" fontId="43" fillId="17" borderId="78" xfId="0" applyNumberFormat="1" applyFont="1" applyFill="1" applyBorder="1" applyAlignment="1">
      <alignment horizontal="right" vertical="center"/>
    </xf>
    <xf numFmtId="3" fontId="43" fillId="17" borderId="79" xfId="0" applyNumberFormat="1" applyFont="1" applyFill="1" applyBorder="1" applyAlignment="1">
      <alignment horizontal="right" vertical="center"/>
    </xf>
    <xf numFmtId="49" fontId="43" fillId="10" borderId="0" xfId="0" applyNumberFormat="1" applyFont="1" applyFill="1" applyAlignment="1">
      <alignment horizontal="center" vertical="center"/>
    </xf>
    <xf numFmtId="49" fontId="43" fillId="10" borderId="0" xfId="0" applyNumberFormat="1" applyFont="1" applyFill="1" applyAlignment="1">
      <alignment horizontal="center" vertical="center" wrapText="1"/>
    </xf>
    <xf numFmtId="0" fontId="46" fillId="10" borderId="0" xfId="0" applyFont="1" applyFill="1"/>
    <xf numFmtId="0" fontId="49" fillId="10" borderId="80" xfId="0" applyFont="1" applyFill="1" applyBorder="1"/>
    <xf numFmtId="49" fontId="50" fillId="10" borderId="80" xfId="0" applyNumberFormat="1" applyFont="1" applyFill="1" applyBorder="1" applyAlignment="1">
      <alignment horizontal="center" vertical="center"/>
    </xf>
    <xf numFmtId="49" fontId="50" fillId="10" borderId="80" xfId="0" applyNumberFormat="1" applyFont="1" applyFill="1" applyBorder="1" applyAlignment="1">
      <alignment horizontal="center" vertical="center" wrapText="1"/>
    </xf>
    <xf numFmtId="3" fontId="43" fillId="10" borderId="80" xfId="0" applyNumberFormat="1" applyFont="1" applyFill="1" applyBorder="1" applyAlignment="1">
      <alignment horizontal="center"/>
    </xf>
    <xf numFmtId="3" fontId="51" fillId="10" borderId="80" xfId="0" applyNumberFormat="1" applyFont="1" applyFill="1" applyBorder="1" applyAlignment="1">
      <alignment horizontal="center"/>
    </xf>
    <xf numFmtId="0" fontId="51" fillId="10" borderId="80" xfId="0" applyFont="1" applyFill="1" applyBorder="1" applyAlignment="1">
      <alignment vertical="center"/>
    </xf>
    <xf numFmtId="0" fontId="43" fillId="15" borderId="81" xfId="0" applyFont="1" applyFill="1" applyBorder="1" applyAlignment="1">
      <alignment vertical="center" wrapText="1"/>
    </xf>
    <xf numFmtId="0" fontId="34" fillId="9" borderId="82" xfId="0" applyFont="1" applyFill="1" applyBorder="1" applyAlignment="1">
      <alignment vertical="center" wrapText="1"/>
    </xf>
    <xf numFmtId="49" fontId="34" fillId="9" borderId="83" xfId="0" applyNumberFormat="1" applyFont="1" applyFill="1" applyBorder="1" applyAlignment="1">
      <alignment horizontal="center" vertical="center"/>
    </xf>
    <xf numFmtId="49" fontId="34" fillId="9" borderId="83" xfId="0" applyNumberFormat="1" applyFont="1" applyFill="1" applyBorder="1" applyAlignment="1">
      <alignment horizontal="center" vertical="center" wrapText="1"/>
    </xf>
    <xf numFmtId="3" fontId="34" fillId="9" borderId="83" xfId="0" applyNumberFormat="1" applyFont="1" applyFill="1" applyBorder="1" applyAlignment="1">
      <alignment horizontal="right" vertical="center"/>
    </xf>
    <xf numFmtId="0" fontId="35" fillId="9" borderId="84" xfId="0" applyFont="1" applyFill="1" applyBorder="1" applyAlignment="1">
      <alignment horizontal="left" vertical="center"/>
    </xf>
    <xf numFmtId="0" fontId="46" fillId="0" borderId="59" xfId="0" applyFont="1" applyFill="1" applyBorder="1" applyAlignment="1">
      <alignment horizontal="left" vertical="center"/>
    </xf>
    <xf numFmtId="49" fontId="43" fillId="10" borderId="61" xfId="0" applyNumberFormat="1" applyFont="1" applyFill="1" applyBorder="1" applyAlignment="1">
      <alignment horizontal="center" vertical="center" wrapText="1"/>
    </xf>
    <xf numFmtId="0" fontId="46" fillId="10" borderId="62" xfId="0" applyFont="1" applyFill="1" applyBorder="1" applyAlignment="1">
      <alignment horizontal="left" vertical="center"/>
    </xf>
    <xf numFmtId="49" fontId="34" fillId="9" borderId="57" xfId="0" applyNumberFormat="1" applyFont="1" applyFill="1" applyBorder="1" applyAlignment="1">
      <alignment horizontal="center" vertical="center"/>
    </xf>
    <xf numFmtId="0" fontId="34" fillId="9" borderId="59" xfId="0" applyFont="1" applyFill="1" applyBorder="1" applyAlignment="1">
      <alignment horizontal="left" vertical="center" wrapText="1"/>
    </xf>
    <xf numFmtId="0" fontId="46" fillId="0" borderId="59" xfId="0" applyFont="1" applyFill="1" applyBorder="1" applyAlignment="1">
      <alignment horizontal="left" vertical="center" wrapText="1"/>
    </xf>
    <xf numFmtId="3" fontId="43" fillId="10" borderId="61" xfId="0" applyNumberFormat="1" applyFont="1" applyFill="1" applyBorder="1" applyAlignment="1">
      <alignment horizontal="right" vertical="center"/>
    </xf>
    <xf numFmtId="0" fontId="43" fillId="10" borderId="61" xfId="0" applyFont="1" applyFill="1" applyBorder="1" applyAlignment="1">
      <alignment horizontal="right" vertical="center"/>
    </xf>
    <xf numFmtId="0" fontId="43" fillId="10" borderId="62" xfId="0" applyFont="1" applyFill="1" applyBorder="1" applyAlignment="1">
      <alignment horizontal="left" vertical="center"/>
    </xf>
    <xf numFmtId="0" fontId="34" fillId="9" borderId="59" xfId="0" applyFont="1" applyFill="1" applyBorder="1" applyAlignment="1">
      <alignment horizontal="left" vertical="center"/>
    </xf>
    <xf numFmtId="0" fontId="43" fillId="10" borderId="65" xfId="0" applyFont="1" applyFill="1" applyBorder="1" applyAlignment="1">
      <alignment horizontal="left" vertical="center"/>
    </xf>
    <xf numFmtId="0" fontId="35" fillId="9" borderId="59" xfId="0" applyFont="1" applyFill="1" applyBorder="1" applyAlignment="1">
      <alignment horizontal="left" vertical="center"/>
    </xf>
    <xf numFmtId="0" fontId="34" fillId="9" borderId="67" xfId="0" applyFont="1" applyFill="1" applyBorder="1" applyAlignment="1">
      <alignment horizontal="left" vertical="center" wrapText="1"/>
    </xf>
    <xf numFmtId="49" fontId="34" fillId="9" borderId="69" xfId="0" applyNumberFormat="1" applyFont="1" applyFill="1" applyBorder="1" applyAlignment="1">
      <alignment horizontal="center" vertical="center"/>
    </xf>
    <xf numFmtId="49" fontId="34" fillId="9" borderId="69" xfId="0" applyNumberFormat="1" applyFont="1" applyFill="1" applyBorder="1" applyAlignment="1">
      <alignment horizontal="center" vertical="center" wrapText="1"/>
    </xf>
    <xf numFmtId="3" fontId="34" fillId="9" borderId="69" xfId="0" applyNumberFormat="1" applyFont="1" applyFill="1" applyBorder="1" applyAlignment="1">
      <alignment horizontal="right" vertical="center"/>
    </xf>
    <xf numFmtId="0" fontId="35" fillId="9" borderId="85" xfId="0" applyFont="1" applyFill="1" applyBorder="1" applyAlignment="1">
      <alignment horizontal="left" vertical="center"/>
    </xf>
    <xf numFmtId="0" fontId="43" fillId="15" borderId="86" xfId="0" applyFont="1" applyFill="1" applyBorder="1" applyAlignment="1">
      <alignment horizontal="left" vertical="center" wrapText="1"/>
    </xf>
    <xf numFmtId="49" fontId="34" fillId="9" borderId="56" xfId="0" applyNumberFormat="1" applyFont="1" applyFill="1" applyBorder="1" applyAlignment="1">
      <alignment horizontal="left" vertical="center" wrapText="1"/>
    </xf>
    <xf numFmtId="49" fontId="34" fillId="9" borderId="78" xfId="0" applyNumberFormat="1" applyFont="1" applyFill="1" applyBorder="1" applyAlignment="1">
      <alignment horizontal="center" vertical="center"/>
    </xf>
    <xf numFmtId="3" fontId="34" fillId="9" borderId="78" xfId="0" applyNumberFormat="1" applyFont="1" applyFill="1" applyBorder="1" applyAlignment="1">
      <alignment horizontal="right" vertical="center"/>
    </xf>
    <xf numFmtId="0" fontId="13" fillId="9" borderId="87" xfId="0" applyFont="1" applyFill="1" applyBorder="1" applyAlignment="1" applyProtection="1">
      <alignment horizontal="center" vertical="center" wrapText="1"/>
    </xf>
    <xf numFmtId="3" fontId="13" fillId="9" borderId="87" xfId="0" applyNumberFormat="1" applyFont="1" applyFill="1" applyBorder="1" applyAlignment="1" applyProtection="1">
      <alignment vertical="center" wrapText="1"/>
    </xf>
    <xf numFmtId="3" fontId="4" fillId="0" borderId="16" xfId="0" applyNumberFormat="1" applyFont="1" applyFill="1" applyBorder="1" applyAlignment="1" applyProtection="1">
      <alignment horizontal="right" vertical="center"/>
      <protection locked="0"/>
    </xf>
    <xf numFmtId="3" fontId="4" fillId="0" borderId="88" xfId="0" applyNumberFormat="1" applyFont="1" applyFill="1" applyBorder="1" applyAlignment="1" applyProtection="1">
      <alignment horizontal="right" vertical="center"/>
      <protection locked="0"/>
    </xf>
    <xf numFmtId="3" fontId="4" fillId="0" borderId="51" xfId="0" applyNumberFormat="1" applyFont="1" applyFill="1" applyBorder="1" applyAlignment="1" applyProtection="1">
      <alignment horizontal="right" vertical="center"/>
      <protection locked="0"/>
    </xf>
    <xf numFmtId="0" fontId="1" fillId="0" borderId="0" xfId="0" applyFont="1"/>
    <xf numFmtId="0" fontId="4" fillId="10" borderId="0" xfId="0" applyFont="1" applyFill="1"/>
    <xf numFmtId="0" fontId="4" fillId="0" borderId="0" xfId="0" applyFont="1" applyAlignment="1">
      <alignment wrapText="1"/>
    </xf>
    <xf numFmtId="0" fontId="4" fillId="0" borderId="0" xfId="0" applyFont="1"/>
    <xf numFmtId="0" fontId="52" fillId="10" borderId="47" xfId="0" applyFont="1" applyFill="1" applyBorder="1"/>
    <xf numFmtId="0" fontId="52" fillId="10" borderId="0" xfId="0" applyFont="1" applyFill="1" applyBorder="1"/>
    <xf numFmtId="0" fontId="52" fillId="10" borderId="0" xfId="0" applyFont="1" applyFill="1" applyBorder="1" applyAlignment="1">
      <alignment vertical="top"/>
    </xf>
    <xf numFmtId="0" fontId="52" fillId="10" borderId="48" xfId="0" applyFont="1" applyFill="1" applyBorder="1"/>
    <xf numFmtId="0" fontId="52" fillId="10" borderId="0" xfId="0" applyFont="1" applyFill="1" applyBorder="1" applyAlignment="1">
      <alignment vertical="top" wrapText="1"/>
    </xf>
    <xf numFmtId="0" fontId="52" fillId="10" borderId="0" xfId="0" applyFont="1" applyFill="1" applyBorder="1" applyAlignment="1">
      <alignment wrapText="1"/>
    </xf>
    <xf numFmtId="0" fontId="52" fillId="10" borderId="47" xfId="0" applyFont="1" applyFill="1" applyBorder="1" applyAlignment="1">
      <alignment vertical="top"/>
    </xf>
    <xf numFmtId="0" fontId="3" fillId="11" borderId="4" xfId="0" applyFont="1" applyFill="1" applyBorder="1" applyAlignment="1" applyProtection="1">
      <alignment horizontal="center" vertical="center"/>
      <protection locked="0"/>
    </xf>
    <xf numFmtId="0" fontId="52" fillId="10" borderId="0" xfId="0" applyFont="1" applyFill="1" applyBorder="1" applyProtection="1">
      <protection locked="0"/>
    </xf>
    <xf numFmtId="0" fontId="13" fillId="9" borderId="89" xfId="0" applyFont="1" applyFill="1" applyBorder="1" applyAlignment="1" applyProtection="1">
      <alignment vertical="center" wrapText="1"/>
    </xf>
    <xf numFmtId="49" fontId="43" fillId="15" borderId="90" xfId="0" applyNumberFormat="1" applyFont="1" applyFill="1" applyBorder="1" applyAlignment="1">
      <alignment horizontal="center" vertical="center" wrapText="1"/>
    </xf>
    <xf numFmtId="49" fontId="43" fillId="15" borderId="91" xfId="0" applyNumberFormat="1" applyFont="1" applyFill="1" applyBorder="1" applyAlignment="1">
      <alignment horizontal="center" vertical="center" wrapText="1"/>
    </xf>
    <xf numFmtId="3" fontId="43" fillId="15" borderId="92" xfId="0" applyNumberFormat="1" applyFont="1" applyFill="1" applyBorder="1" applyAlignment="1">
      <alignment horizontal="center" vertical="center" wrapText="1"/>
    </xf>
    <xf numFmtId="0" fontId="43" fillId="15" borderId="93" xfId="0" applyFont="1" applyFill="1" applyBorder="1" applyAlignment="1">
      <alignment horizontal="center" vertical="center"/>
    </xf>
    <xf numFmtId="49" fontId="13" fillId="9" borderId="94" xfId="0" applyNumberFormat="1" applyFont="1" applyFill="1" applyBorder="1" applyAlignment="1" applyProtection="1">
      <alignment horizontal="center" vertical="center" wrapText="1"/>
    </xf>
    <xf numFmtId="0" fontId="13" fillId="9" borderId="95" xfId="0" applyFont="1" applyFill="1" applyBorder="1" applyAlignment="1" applyProtection="1">
      <alignment horizontal="left" vertical="center" wrapText="1"/>
    </xf>
    <xf numFmtId="0" fontId="13" fillId="9" borderId="95" xfId="0" applyFont="1" applyFill="1" applyBorder="1" applyAlignment="1" applyProtection="1">
      <alignment vertical="center" wrapText="1"/>
    </xf>
    <xf numFmtId="49" fontId="34" fillId="9" borderId="61" xfId="0" applyNumberFormat="1" applyFont="1" applyFill="1" applyBorder="1" applyAlignment="1">
      <alignment horizontal="left" vertical="center" wrapText="1"/>
    </xf>
    <xf numFmtId="0" fontId="34" fillId="9" borderId="96" xfId="0" applyFont="1" applyFill="1" applyBorder="1" applyAlignment="1">
      <alignment horizontal="left" vertical="center" wrapText="1"/>
    </xf>
    <xf numFmtId="49" fontId="34" fillId="9" borderId="76" xfId="0" applyNumberFormat="1" applyFont="1" applyFill="1" applyBorder="1" applyAlignment="1">
      <alignment horizontal="center" vertical="center"/>
    </xf>
    <xf numFmtId="0" fontId="34" fillId="9" borderId="97" xfId="0" applyFont="1" applyFill="1" applyBorder="1" applyAlignment="1">
      <alignment horizontal="left" vertical="center" wrapText="1"/>
    </xf>
    <xf numFmtId="0" fontId="4" fillId="0" borderId="98" xfId="0" applyFont="1" applyBorder="1"/>
    <xf numFmtId="0" fontId="4" fillId="0" borderId="0" xfId="0" applyFont="1" applyBorder="1"/>
    <xf numFmtId="0" fontId="4" fillId="0" borderId="99" xfId="0" applyFont="1" applyBorder="1"/>
    <xf numFmtId="0" fontId="34" fillId="9" borderId="58" xfId="0" applyFont="1" applyFill="1" applyBorder="1" applyAlignment="1">
      <alignment horizontal="left" vertical="center" wrapText="1"/>
    </xf>
    <xf numFmtId="49" fontId="34" fillId="9" borderId="77" xfId="0" applyNumberFormat="1" applyFont="1" applyFill="1" applyBorder="1" applyAlignment="1">
      <alignment horizontal="center" vertical="center"/>
    </xf>
    <xf numFmtId="0" fontId="35" fillId="9" borderId="79" xfId="0" applyFont="1" applyFill="1" applyBorder="1" applyAlignment="1">
      <alignment horizontal="left" vertical="center"/>
    </xf>
    <xf numFmtId="49" fontId="43" fillId="15" borderId="100" xfId="0" applyNumberFormat="1" applyFont="1" applyFill="1" applyBorder="1" applyAlignment="1">
      <alignment horizontal="center" vertical="center" wrapText="1"/>
    </xf>
    <xf numFmtId="49" fontId="34" fillId="9" borderId="61" xfId="0" applyNumberFormat="1" applyFont="1" applyFill="1" applyBorder="1" applyAlignment="1">
      <alignment horizontal="center" vertical="center"/>
    </xf>
    <xf numFmtId="49" fontId="34" fillId="9" borderId="101" xfId="0" applyNumberFormat="1" applyFont="1" applyFill="1" applyBorder="1" applyAlignment="1">
      <alignment horizontal="center"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52" fillId="10" borderId="47" xfId="0" applyFont="1" applyFill="1" applyBorder="1" applyProtection="1">
      <protection locked="0"/>
    </xf>
    <xf numFmtId="0" fontId="52" fillId="10" borderId="0" xfId="0" applyFont="1" applyFill="1" applyBorder="1" applyAlignment="1" applyProtection="1">
      <alignment vertical="top"/>
      <protection locked="0"/>
    </xf>
    <xf numFmtId="0" fontId="52" fillId="10" borderId="0" xfId="0" applyFont="1" applyFill="1" applyBorder="1" applyAlignment="1" applyProtection="1">
      <alignment vertical="top" wrapText="1"/>
      <protection locked="0"/>
    </xf>
    <xf numFmtId="0" fontId="52" fillId="10" borderId="0" xfId="0" applyFont="1" applyFill="1" applyBorder="1" applyAlignment="1" applyProtection="1">
      <alignment wrapText="1"/>
      <protection locked="0"/>
    </xf>
    <xf numFmtId="0" fontId="52" fillId="10" borderId="48" xfId="0" applyFont="1" applyFill="1" applyBorder="1" applyProtection="1">
      <protection locked="0"/>
    </xf>
    <xf numFmtId="0" fontId="46" fillId="0" borderId="64" xfId="0" applyFont="1" applyFill="1" applyBorder="1" applyAlignment="1">
      <alignment vertical="center" wrapText="1"/>
    </xf>
    <xf numFmtId="0" fontId="0" fillId="10" borderId="0" xfId="0" applyFill="1"/>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4" fillId="10" borderId="0" xfId="0" applyFont="1" applyFill="1" applyBorder="1"/>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52" fillId="10" borderId="0" xfId="0" applyFont="1" applyFill="1" applyBorder="1" applyProtection="1">
      <protection locked="0"/>
    </xf>
    <xf numFmtId="0" fontId="52" fillId="10" borderId="0" xfId="0" applyFont="1" applyFill="1" applyBorder="1"/>
    <xf numFmtId="0" fontId="3" fillId="11" borderId="4" xfId="0" applyFont="1" applyFill="1" applyBorder="1" applyAlignment="1" applyProtection="1">
      <alignment horizontal="right" vertical="center"/>
      <protection locked="0"/>
    </xf>
    <xf numFmtId="0" fontId="52" fillId="10" borderId="0" xfId="0" applyFont="1" applyFill="1" applyBorder="1" applyAlignment="1">
      <alignment vertical="top"/>
    </xf>
    <xf numFmtId="0" fontId="52"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5" fillId="10" borderId="0" xfId="0" applyFont="1" applyFill="1" applyBorder="1" applyAlignment="1">
      <alignment vertical="center"/>
    </xf>
    <xf numFmtId="0" fontId="30" fillId="10" borderId="0" xfId="0" applyFont="1" applyFill="1" applyBorder="1" applyAlignment="1">
      <alignment vertical="center"/>
    </xf>
    <xf numFmtId="0" fontId="30" fillId="10" borderId="48" xfId="0" applyFont="1" applyFill="1" applyBorder="1" applyAlignment="1">
      <alignment vertical="center"/>
    </xf>
    <xf numFmtId="0" fontId="4" fillId="10" borderId="0" xfId="0" applyFont="1" applyFill="1" applyBorder="1" applyAlignment="1">
      <alignment vertical="center"/>
    </xf>
    <xf numFmtId="0" fontId="24" fillId="11" borderId="3" xfId="0" applyFont="1" applyFill="1" applyBorder="1" applyProtection="1">
      <protection locked="0"/>
    </xf>
    <xf numFmtId="0" fontId="24" fillId="11" borderId="2" xfId="0" applyFont="1" applyFill="1" applyBorder="1" applyProtection="1">
      <protection locked="0"/>
    </xf>
    <xf numFmtId="0" fontId="24" fillId="11" borderId="4" xfId="0" applyFont="1" applyFill="1" applyBorder="1" applyProtection="1">
      <protection locked="0"/>
    </xf>
    <xf numFmtId="0" fontId="4" fillId="10" borderId="47" xfId="0" applyFont="1" applyFill="1" applyBorder="1" applyAlignment="1">
      <alignment horizontal="right" vertical="center" wrapText="1"/>
    </xf>
    <xf numFmtId="0" fontId="24" fillId="10" borderId="0" xfId="0" applyFont="1" applyFill="1" applyBorder="1" applyAlignment="1">
      <alignment vertical="center"/>
    </xf>
    <xf numFmtId="0" fontId="24" fillId="10" borderId="48" xfId="0" applyFont="1" applyFill="1" applyBorder="1" applyAlignment="1">
      <alignment vertical="center"/>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5" fillId="10" borderId="47" xfId="0" applyFont="1" applyFill="1" applyBorder="1" applyAlignment="1">
      <alignment vertical="center"/>
    </xf>
    <xf numFmtId="0" fontId="24" fillId="10" borderId="47" xfId="0" applyFont="1" applyFill="1" applyBorder="1" applyAlignment="1">
      <alignment wrapText="1"/>
    </xf>
    <xf numFmtId="0" fontId="24" fillId="10" borderId="0" xfId="0" applyFont="1" applyFill="1" applyBorder="1" applyAlignment="1">
      <alignment wrapText="1"/>
    </xf>
    <xf numFmtId="0" fontId="20" fillId="10" borderId="31" xfId="0" applyFont="1" applyFill="1" applyBorder="1" applyAlignment="1">
      <alignment vertical="center"/>
    </xf>
    <xf numFmtId="0" fontId="20" fillId="10" borderId="1" xfId="0" applyFont="1" applyFill="1" applyBorder="1" applyAlignment="1">
      <alignment vertical="center"/>
    </xf>
    <xf numFmtId="0" fontId="23" fillId="10" borderId="47" xfId="0" applyFont="1" applyFill="1" applyBorder="1" applyAlignment="1">
      <alignment horizontal="center" vertical="center"/>
    </xf>
    <xf numFmtId="0" fontId="23" fillId="10" borderId="0" xfId="0" applyFont="1" applyFill="1" applyBorder="1" applyAlignment="1">
      <alignment horizontal="center" vertical="center"/>
    </xf>
    <xf numFmtId="0" fontId="23"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4" fillId="10" borderId="0" xfId="0" applyFont="1" applyFill="1" applyBorder="1" applyAlignment="1">
      <alignment vertical="center" wrapText="1"/>
    </xf>
    <xf numFmtId="0" fontId="22" fillId="10" borderId="47" xfId="0" applyFont="1" applyFill="1" applyBorder="1" applyAlignment="1">
      <alignment horizontal="center" vertical="center" wrapText="1"/>
    </xf>
    <xf numFmtId="0" fontId="22" fillId="10" borderId="0" xfId="0" applyFont="1" applyFill="1" applyBorder="1" applyAlignment="1">
      <alignment horizontal="center" vertical="center" wrapText="1"/>
    </xf>
    <xf numFmtId="0" fontId="4" fillId="10" borderId="0" xfId="0" applyFont="1" applyFill="1" applyBorder="1" applyAlignment="1">
      <alignment horizontal="right" vertical="center" wrapText="1"/>
    </xf>
    <xf numFmtId="0" fontId="4" fillId="10" borderId="6" xfId="0" applyFont="1" applyFill="1" applyBorder="1" applyAlignment="1">
      <alignment horizontal="left" vertical="center" wrapText="1"/>
    </xf>
    <xf numFmtId="0" fontId="4" fillId="10" borderId="48" xfId="0" applyFont="1" applyFill="1" applyBorder="1" applyAlignment="1">
      <alignment horizontal="center" vertical="center"/>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52" fillId="10" borderId="0" xfId="0" applyFont="1" applyFill="1" applyBorder="1" applyAlignment="1" applyProtection="1">
      <alignment vertical="top" wrapText="1"/>
      <protection locked="0"/>
    </xf>
    <xf numFmtId="0" fontId="4" fillId="10" borderId="1" xfId="0" applyFont="1" applyFill="1" applyBorder="1" applyAlignment="1">
      <alignment horizontal="left" vertical="center" wrapText="1"/>
    </xf>
    <xf numFmtId="0" fontId="24" fillId="10" borderId="0" xfId="0" applyFont="1" applyFill="1" applyBorder="1" applyAlignment="1">
      <alignment vertical="top"/>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5"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3" fillId="0" borderId="28" xfId="0" applyFont="1" applyFill="1" applyBorder="1" applyAlignment="1" applyProtection="1">
      <alignment horizontal="left" vertical="center" wrapText="1"/>
    </xf>
    <xf numFmtId="0" fontId="13" fillId="0" borderId="29"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2"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5"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7"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3"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5" fillId="2" borderId="5" xfId="3" applyFont="1" applyFill="1" applyBorder="1" applyAlignment="1" applyProtection="1">
      <alignment vertical="center" wrapText="1"/>
      <protection locked="0"/>
    </xf>
    <xf numFmtId="0" fontId="17" fillId="0" borderId="25" xfId="0" applyFont="1" applyFill="1" applyBorder="1" applyAlignment="1" applyProtection="1">
      <alignment horizontal="left" vertical="center" wrapText="1" indent="2"/>
    </xf>
    <xf numFmtId="0" fontId="17" fillId="0" borderId="26" xfId="0" applyFont="1" applyFill="1" applyBorder="1" applyAlignment="1" applyProtection="1">
      <alignment horizontal="left" vertical="center" wrapText="1" indent="2"/>
    </xf>
    <xf numFmtId="0" fontId="17"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5"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5"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6" fillId="6" borderId="43" xfId="0" applyFont="1" applyFill="1" applyBorder="1" applyAlignment="1" applyProtection="1">
      <alignment horizontal="left" vertical="center"/>
    </xf>
    <xf numFmtId="0" fontId="18" fillId="6" borderId="43" xfId="0" applyFont="1" applyFill="1" applyBorder="1" applyAlignment="1" applyProtection="1">
      <alignment vertical="center"/>
    </xf>
    <xf numFmtId="0" fontId="2" fillId="0" borderId="43" xfId="0" applyFont="1" applyBorder="1" applyAlignment="1" applyProtection="1">
      <alignment vertical="center"/>
    </xf>
    <xf numFmtId="0" fontId="15" fillId="0" borderId="44" xfId="0" applyFont="1" applyBorder="1" applyAlignment="1" applyProtection="1">
      <alignment horizontal="left" vertical="center" wrapText="1"/>
    </xf>
    <xf numFmtId="0" fontId="15" fillId="9" borderId="45" xfId="0" applyFont="1" applyFill="1" applyBorder="1" applyAlignment="1" applyProtection="1">
      <alignment horizontal="left" vertical="center" wrapText="1"/>
    </xf>
    <xf numFmtId="0" fontId="16"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6" fillId="9" borderId="44" xfId="0" applyFont="1" applyFill="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2" fillId="0" borderId="46" xfId="0" applyFont="1" applyBorder="1" applyProtection="1"/>
    <xf numFmtId="0" fontId="43" fillId="18" borderId="0" xfId="0" applyFont="1" applyFill="1" applyAlignment="1">
      <alignment horizontal="center"/>
    </xf>
    <xf numFmtId="0" fontId="43" fillId="10" borderId="0" xfId="0" applyFont="1" applyFill="1" applyAlignment="1">
      <alignment horizontal="left" wrapText="1"/>
    </xf>
    <xf numFmtId="0" fontId="2" fillId="0" borderId="0" xfId="0" applyFont="1" applyAlignment="1">
      <alignment horizontal="left" vertical="top" wrapText="1"/>
    </xf>
    <xf numFmtId="0" fontId="2" fillId="0" borderId="0" xfId="0" applyFont="1" applyAlignment="1">
      <alignment horizontal="left" vertical="top"/>
    </xf>
    <xf numFmtId="0" fontId="43" fillId="15" borderId="0" xfId="0" applyFont="1" applyFill="1" applyAlignment="1">
      <alignment horizontal="center"/>
    </xf>
    <xf numFmtId="0" fontId="43" fillId="10" borderId="0" xfId="0" applyFont="1" applyFill="1" applyAlignment="1">
      <alignment vertical="center" wrapText="1"/>
    </xf>
  </cellXfs>
  <cellStyles count="4">
    <cellStyle name="Hyperlink 2" xfId="2"/>
    <cellStyle name="Normal" xfId="0" builtinId="0"/>
    <cellStyle name="Normal 2" xfId="3"/>
    <cellStyle name="Style 1" xfId="1"/>
  </cellStyles>
  <dxfs count="60">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topLeftCell="A31" workbookViewId="0">
      <selection activeCell="C10" sqref="C10:D10"/>
    </sheetView>
  </sheetViews>
  <sheetFormatPr defaultRowHeight="12.75" x14ac:dyDescent="0.2"/>
  <cols>
    <col min="9" max="9" width="12.7109375" customWidth="1"/>
    <col min="10" max="10" width="9.7109375" bestFit="1" customWidth="1"/>
  </cols>
  <sheetData>
    <row r="1" spans="1:10" ht="15.75" x14ac:dyDescent="0.2">
      <c r="A1" s="290"/>
      <c r="B1" s="291"/>
      <c r="C1" s="291"/>
      <c r="D1" s="29"/>
      <c r="E1" s="29"/>
      <c r="F1" s="29"/>
      <c r="G1" s="29"/>
      <c r="H1" s="29"/>
      <c r="I1" s="29"/>
      <c r="J1" s="30"/>
    </row>
    <row r="2" spans="1:10" ht="14.45" customHeight="1" x14ac:dyDescent="0.2">
      <c r="A2" s="292" t="s">
        <v>0</v>
      </c>
      <c r="B2" s="293"/>
      <c r="C2" s="293"/>
      <c r="D2" s="293"/>
      <c r="E2" s="293"/>
      <c r="F2" s="293"/>
      <c r="G2" s="293"/>
      <c r="H2" s="293"/>
      <c r="I2" s="293"/>
      <c r="J2" s="294"/>
    </row>
    <row r="3" spans="1:10" ht="15" x14ac:dyDescent="0.2">
      <c r="A3" s="84"/>
      <c r="B3" s="85"/>
      <c r="C3" s="85"/>
      <c r="D3" s="85"/>
      <c r="E3" s="85"/>
      <c r="F3" s="85"/>
      <c r="G3" s="85"/>
      <c r="H3" s="85"/>
      <c r="I3" s="85"/>
      <c r="J3" s="86"/>
    </row>
    <row r="4" spans="1:10" ht="33.6" customHeight="1" x14ac:dyDescent="0.2">
      <c r="A4" s="295" t="s">
        <v>1</v>
      </c>
      <c r="B4" s="296"/>
      <c r="C4" s="296"/>
      <c r="D4" s="296"/>
      <c r="E4" s="297">
        <v>43831</v>
      </c>
      <c r="F4" s="298"/>
      <c r="G4" s="92" t="s">
        <v>2</v>
      </c>
      <c r="H4" s="297">
        <v>44196</v>
      </c>
      <c r="I4" s="298"/>
      <c r="J4" s="31"/>
    </row>
    <row r="5" spans="1:10" s="96" customFormat="1" ht="10.15" customHeight="1" x14ac:dyDescent="0.25">
      <c r="A5" s="299"/>
      <c r="B5" s="300"/>
      <c r="C5" s="300"/>
      <c r="D5" s="300"/>
      <c r="E5" s="300"/>
      <c r="F5" s="300"/>
      <c r="G5" s="300"/>
      <c r="H5" s="300"/>
      <c r="I5" s="300"/>
      <c r="J5" s="301"/>
    </row>
    <row r="6" spans="1:10" ht="20.45" customHeight="1" x14ac:dyDescent="0.2">
      <c r="A6" s="87"/>
      <c r="B6" s="97" t="s">
        <v>3</v>
      </c>
      <c r="C6" s="88"/>
      <c r="D6" s="88"/>
      <c r="E6" s="109">
        <v>2020</v>
      </c>
      <c r="F6" s="98"/>
      <c r="G6" s="92"/>
      <c r="H6" s="98"/>
      <c r="I6" s="98"/>
      <c r="J6" s="40"/>
    </row>
    <row r="7" spans="1:10" s="100" customFormat="1" ht="10.9" customHeight="1" x14ac:dyDescent="0.2">
      <c r="A7" s="87"/>
      <c r="B7" s="88"/>
      <c r="C7" s="88"/>
      <c r="D7" s="88"/>
      <c r="E7" s="99"/>
      <c r="F7" s="99"/>
      <c r="G7" s="92"/>
      <c r="H7" s="99"/>
      <c r="I7" s="99"/>
      <c r="J7" s="40"/>
    </row>
    <row r="8" spans="1:10" ht="37.9" customHeight="1" x14ac:dyDescent="0.2">
      <c r="A8" s="303" t="s">
        <v>4</v>
      </c>
      <c r="B8" s="304"/>
      <c r="C8" s="304"/>
      <c r="D8" s="304"/>
      <c r="E8" s="304"/>
      <c r="F8" s="304"/>
      <c r="G8" s="304"/>
      <c r="H8" s="304"/>
      <c r="I8" s="304"/>
      <c r="J8" s="32"/>
    </row>
    <row r="9" spans="1:10" ht="14.25" x14ac:dyDescent="0.2">
      <c r="A9" s="33"/>
      <c r="B9" s="81"/>
      <c r="C9" s="81"/>
      <c r="D9" s="81"/>
      <c r="E9" s="302"/>
      <c r="F9" s="302"/>
      <c r="G9" s="256"/>
      <c r="H9" s="256"/>
      <c r="I9" s="90"/>
      <c r="J9" s="91"/>
    </row>
    <row r="10" spans="1:10" ht="25.9" customHeight="1" x14ac:dyDescent="0.2">
      <c r="A10" s="264" t="s">
        <v>5</v>
      </c>
      <c r="B10" s="265"/>
      <c r="C10" s="285">
        <v>3474771</v>
      </c>
      <c r="D10" s="286"/>
      <c r="E10" s="82"/>
      <c r="F10" s="305" t="s">
        <v>6</v>
      </c>
      <c r="G10" s="279"/>
      <c r="H10" s="285" t="s">
        <v>488</v>
      </c>
      <c r="I10" s="286"/>
      <c r="J10" s="34"/>
    </row>
    <row r="11" spans="1:10" ht="15.6" customHeight="1" x14ac:dyDescent="0.2">
      <c r="A11" s="33"/>
      <c r="B11" s="81"/>
      <c r="C11" s="81"/>
      <c r="D11" s="81"/>
      <c r="E11" s="289"/>
      <c r="F11" s="289"/>
      <c r="G11" s="289"/>
      <c r="H11" s="289"/>
      <c r="I11" s="83"/>
      <c r="J11" s="34"/>
    </row>
    <row r="12" spans="1:10" ht="21" customHeight="1" x14ac:dyDescent="0.2">
      <c r="A12" s="273" t="s">
        <v>7</v>
      </c>
      <c r="B12" s="265"/>
      <c r="C12" s="285">
        <v>40020883</v>
      </c>
      <c r="D12" s="286"/>
      <c r="E12" s="288"/>
      <c r="F12" s="289"/>
      <c r="G12" s="289"/>
      <c r="H12" s="289"/>
      <c r="I12" s="83"/>
      <c r="J12" s="34"/>
    </row>
    <row r="13" spans="1:10" ht="10.9" customHeight="1" x14ac:dyDescent="0.2">
      <c r="A13" s="82"/>
      <c r="B13" s="83"/>
      <c r="C13" s="81"/>
      <c r="D13" s="81"/>
      <c r="E13" s="256"/>
      <c r="F13" s="256"/>
      <c r="G13" s="256"/>
      <c r="H13" s="256"/>
      <c r="I13" s="81"/>
      <c r="J13" s="35"/>
    </row>
    <row r="14" spans="1:10" ht="22.9" customHeight="1" x14ac:dyDescent="0.2">
      <c r="A14" s="273" t="s">
        <v>8</v>
      </c>
      <c r="B14" s="279"/>
      <c r="C14" s="285">
        <v>36201212847</v>
      </c>
      <c r="D14" s="286"/>
      <c r="E14" s="287"/>
      <c r="F14" s="266"/>
      <c r="G14" s="95" t="s">
        <v>9</v>
      </c>
      <c r="H14" s="285" t="s">
        <v>487</v>
      </c>
      <c r="I14" s="286"/>
      <c r="J14" s="93"/>
    </row>
    <row r="15" spans="1:10" ht="14.45" customHeight="1" x14ac:dyDescent="0.2">
      <c r="A15" s="82"/>
      <c r="B15" s="83"/>
      <c r="C15" s="81"/>
      <c r="D15" s="81"/>
      <c r="E15" s="256"/>
      <c r="F15" s="256"/>
      <c r="G15" s="256"/>
      <c r="H15" s="256"/>
      <c r="I15" s="81"/>
      <c r="J15" s="35"/>
    </row>
    <row r="16" spans="1:10" ht="13.15" customHeight="1" x14ac:dyDescent="0.2">
      <c r="A16" s="273" t="s">
        <v>10</v>
      </c>
      <c r="B16" s="279"/>
      <c r="C16" s="280" t="s">
        <v>486</v>
      </c>
      <c r="D16" s="281"/>
      <c r="E16" s="89"/>
      <c r="F16" s="89"/>
      <c r="G16" s="89"/>
      <c r="H16" s="89"/>
      <c r="I16" s="89"/>
      <c r="J16" s="93"/>
    </row>
    <row r="17" spans="1:10" ht="14.45" customHeight="1" x14ac:dyDescent="0.2">
      <c r="A17" s="282"/>
      <c r="B17" s="283"/>
      <c r="C17" s="283"/>
      <c r="D17" s="283"/>
      <c r="E17" s="283"/>
      <c r="F17" s="283"/>
      <c r="G17" s="283"/>
      <c r="H17" s="283"/>
      <c r="I17" s="283"/>
      <c r="J17" s="284"/>
    </row>
    <row r="18" spans="1:10" x14ac:dyDescent="0.2">
      <c r="A18" s="264" t="s">
        <v>11</v>
      </c>
      <c r="B18" s="265"/>
      <c r="C18" s="276" t="s">
        <v>489</v>
      </c>
      <c r="D18" s="277"/>
      <c r="E18" s="277"/>
      <c r="F18" s="277"/>
      <c r="G18" s="277"/>
      <c r="H18" s="277"/>
      <c r="I18" s="277"/>
      <c r="J18" s="278"/>
    </row>
    <row r="19" spans="1:10" ht="14.25" x14ac:dyDescent="0.2">
      <c r="A19" s="33"/>
      <c r="B19" s="81"/>
      <c r="C19" s="94"/>
      <c r="D19" s="81"/>
      <c r="E19" s="256"/>
      <c r="F19" s="256"/>
      <c r="G19" s="256"/>
      <c r="H19" s="256"/>
      <c r="I19" s="81"/>
      <c r="J19" s="35"/>
    </row>
    <row r="20" spans="1:10" ht="14.25" x14ac:dyDescent="0.2">
      <c r="A20" s="264" t="s">
        <v>12</v>
      </c>
      <c r="B20" s="265"/>
      <c r="C20" s="285">
        <v>52440</v>
      </c>
      <c r="D20" s="286"/>
      <c r="E20" s="256"/>
      <c r="F20" s="256"/>
      <c r="G20" s="276" t="s">
        <v>490</v>
      </c>
      <c r="H20" s="277"/>
      <c r="I20" s="277"/>
      <c r="J20" s="278"/>
    </row>
    <row r="21" spans="1:10" ht="14.25" x14ac:dyDescent="0.2">
      <c r="A21" s="33"/>
      <c r="B21" s="81"/>
      <c r="C21" s="81"/>
      <c r="D21" s="81"/>
      <c r="E21" s="256"/>
      <c r="F21" s="256"/>
      <c r="G21" s="256"/>
      <c r="H21" s="256"/>
      <c r="I21" s="81"/>
      <c r="J21" s="35"/>
    </row>
    <row r="22" spans="1:10" x14ac:dyDescent="0.2">
      <c r="A22" s="264" t="s">
        <v>13</v>
      </c>
      <c r="B22" s="265"/>
      <c r="C22" s="276" t="s">
        <v>491</v>
      </c>
      <c r="D22" s="277"/>
      <c r="E22" s="277"/>
      <c r="F22" s="277"/>
      <c r="G22" s="277"/>
      <c r="H22" s="277"/>
      <c r="I22" s="277"/>
      <c r="J22" s="278"/>
    </row>
    <row r="23" spans="1:10" ht="14.25" x14ac:dyDescent="0.2">
      <c r="A23" s="33"/>
      <c r="B23" s="81"/>
      <c r="C23" s="81"/>
      <c r="D23" s="81"/>
      <c r="E23" s="256"/>
      <c r="F23" s="256"/>
      <c r="G23" s="256"/>
      <c r="H23" s="256"/>
      <c r="I23" s="81"/>
      <c r="J23" s="35"/>
    </row>
    <row r="24" spans="1:10" ht="14.25" x14ac:dyDescent="0.2">
      <c r="A24" s="264" t="s">
        <v>14</v>
      </c>
      <c r="B24" s="265"/>
      <c r="C24" s="270" t="s">
        <v>492</v>
      </c>
      <c r="D24" s="271"/>
      <c r="E24" s="271"/>
      <c r="F24" s="271"/>
      <c r="G24" s="271"/>
      <c r="H24" s="271"/>
      <c r="I24" s="271"/>
      <c r="J24" s="272"/>
    </row>
    <row r="25" spans="1:10" ht="14.25" x14ac:dyDescent="0.2">
      <c r="A25" s="33"/>
      <c r="B25" s="81"/>
      <c r="C25" s="94"/>
      <c r="D25" s="81"/>
      <c r="E25" s="256"/>
      <c r="F25" s="256"/>
      <c r="G25" s="256"/>
      <c r="H25" s="256"/>
      <c r="I25" s="81"/>
      <c r="J25" s="35"/>
    </row>
    <row r="26" spans="1:10" ht="14.25" x14ac:dyDescent="0.2">
      <c r="A26" s="264" t="s">
        <v>15</v>
      </c>
      <c r="B26" s="265"/>
      <c r="C26" s="270" t="s">
        <v>493</v>
      </c>
      <c r="D26" s="271"/>
      <c r="E26" s="271"/>
      <c r="F26" s="271"/>
      <c r="G26" s="271"/>
      <c r="H26" s="271"/>
      <c r="I26" s="271"/>
      <c r="J26" s="272"/>
    </row>
    <row r="27" spans="1:10" ht="13.9" customHeight="1" x14ac:dyDescent="0.2">
      <c r="A27" s="33"/>
      <c r="B27" s="81"/>
      <c r="C27" s="94"/>
      <c r="D27" s="81"/>
      <c r="E27" s="256"/>
      <c r="F27" s="256"/>
      <c r="G27" s="256"/>
      <c r="H27" s="256"/>
      <c r="I27" s="81"/>
      <c r="J27" s="35"/>
    </row>
    <row r="28" spans="1:10" ht="22.9" customHeight="1" x14ac:dyDescent="0.2">
      <c r="A28" s="273" t="s">
        <v>16</v>
      </c>
      <c r="B28" s="265"/>
      <c r="C28" s="108">
        <v>2620</v>
      </c>
      <c r="D28" s="36"/>
      <c r="E28" s="269"/>
      <c r="F28" s="269"/>
      <c r="G28" s="269"/>
      <c r="H28" s="269"/>
      <c r="I28" s="274"/>
      <c r="J28" s="275"/>
    </row>
    <row r="29" spans="1:10" ht="14.25" x14ac:dyDescent="0.2">
      <c r="A29" s="33"/>
      <c r="B29" s="81"/>
      <c r="C29" s="81"/>
      <c r="D29" s="81"/>
      <c r="E29" s="256"/>
      <c r="F29" s="256"/>
      <c r="G29" s="256"/>
      <c r="H29" s="256"/>
      <c r="I29" s="81"/>
      <c r="J29" s="35"/>
    </row>
    <row r="30" spans="1:10" ht="15" x14ac:dyDescent="0.2">
      <c r="A30" s="264" t="s">
        <v>17</v>
      </c>
      <c r="B30" s="265"/>
      <c r="C30" s="108" t="s">
        <v>494</v>
      </c>
      <c r="D30" s="254" t="s">
        <v>18</v>
      </c>
      <c r="E30" s="255"/>
      <c r="F30" s="255"/>
      <c r="G30" s="255"/>
      <c r="H30" s="101" t="s">
        <v>19</v>
      </c>
      <c r="I30" s="102" t="s">
        <v>20</v>
      </c>
      <c r="J30" s="103"/>
    </row>
    <row r="31" spans="1:10" x14ac:dyDescent="0.2">
      <c r="A31" s="264"/>
      <c r="B31" s="265"/>
      <c r="C31" s="37"/>
      <c r="D31" s="92"/>
      <c r="E31" s="266"/>
      <c r="F31" s="266"/>
      <c r="G31" s="266"/>
      <c r="H31" s="266"/>
      <c r="I31" s="267"/>
      <c r="J31" s="268"/>
    </row>
    <row r="32" spans="1:10" x14ac:dyDescent="0.2">
      <c r="A32" s="264" t="s">
        <v>21</v>
      </c>
      <c r="B32" s="265"/>
      <c r="C32" s="61" t="s">
        <v>495</v>
      </c>
      <c r="D32" s="254" t="s">
        <v>22</v>
      </c>
      <c r="E32" s="255"/>
      <c r="F32" s="255"/>
      <c r="G32" s="255"/>
      <c r="H32" s="104" t="s">
        <v>23</v>
      </c>
      <c r="I32" s="105" t="s">
        <v>24</v>
      </c>
      <c r="J32" s="106"/>
    </row>
    <row r="33" spans="1:10" ht="14.25" x14ac:dyDescent="0.2">
      <c r="A33" s="33"/>
      <c r="B33" s="81"/>
      <c r="C33" s="81"/>
      <c r="D33" s="81"/>
      <c r="E33" s="256"/>
      <c r="F33" s="256"/>
      <c r="G33" s="256"/>
      <c r="H33" s="256"/>
      <c r="I33" s="81"/>
      <c r="J33" s="35"/>
    </row>
    <row r="34" spans="1:10" x14ac:dyDescent="0.2">
      <c r="A34" s="254" t="s">
        <v>25</v>
      </c>
      <c r="B34" s="255"/>
      <c r="C34" s="255"/>
      <c r="D34" s="255"/>
      <c r="E34" s="255" t="s">
        <v>26</v>
      </c>
      <c r="F34" s="255"/>
      <c r="G34" s="255"/>
      <c r="H34" s="255"/>
      <c r="I34" s="255"/>
      <c r="J34" s="38" t="s">
        <v>27</v>
      </c>
    </row>
    <row r="35" spans="1:10" ht="14.25" x14ac:dyDescent="0.2">
      <c r="A35" s="33"/>
      <c r="B35" s="81"/>
      <c r="C35" s="81"/>
      <c r="D35" s="81"/>
      <c r="E35" s="256"/>
      <c r="F35" s="256"/>
      <c r="G35" s="256"/>
      <c r="H35" s="256"/>
      <c r="I35" s="81"/>
      <c r="J35" s="91"/>
    </row>
    <row r="36" spans="1:10" x14ac:dyDescent="0.2">
      <c r="A36" s="257" t="s">
        <v>496</v>
      </c>
      <c r="B36" s="258"/>
      <c r="C36" s="258"/>
      <c r="D36" s="258"/>
      <c r="E36" s="257" t="s">
        <v>497</v>
      </c>
      <c r="F36" s="258"/>
      <c r="G36" s="258"/>
      <c r="H36" s="258"/>
      <c r="I36" s="261"/>
      <c r="J36" s="221" t="s">
        <v>498</v>
      </c>
    </row>
    <row r="37" spans="1:10" ht="14.25" x14ac:dyDescent="0.2">
      <c r="A37" s="214"/>
      <c r="B37" s="215"/>
      <c r="C37" s="216"/>
      <c r="D37" s="263"/>
      <c r="E37" s="263"/>
      <c r="F37" s="263"/>
      <c r="G37" s="263"/>
      <c r="H37" s="263"/>
      <c r="I37" s="263"/>
      <c r="J37" s="217"/>
    </row>
    <row r="38" spans="1:10" x14ac:dyDescent="0.2">
      <c r="A38" s="257" t="s">
        <v>499</v>
      </c>
      <c r="B38" s="258"/>
      <c r="C38" s="258"/>
      <c r="D38" s="261"/>
      <c r="E38" s="257" t="s">
        <v>500</v>
      </c>
      <c r="F38" s="258"/>
      <c r="G38" s="258"/>
      <c r="H38" s="258"/>
      <c r="I38" s="261"/>
      <c r="J38" s="61" t="s">
        <v>501</v>
      </c>
    </row>
    <row r="39" spans="1:10" ht="14.25" x14ac:dyDescent="0.2">
      <c r="A39" s="214"/>
      <c r="B39" s="215"/>
      <c r="C39" s="216"/>
      <c r="D39" s="218"/>
      <c r="E39" s="263"/>
      <c r="F39" s="263"/>
      <c r="G39" s="263"/>
      <c r="H39" s="263"/>
      <c r="I39" s="219"/>
      <c r="J39" s="217"/>
    </row>
    <row r="40" spans="1:10" x14ac:dyDescent="0.2">
      <c r="A40" s="257" t="s">
        <v>502</v>
      </c>
      <c r="B40" s="258"/>
      <c r="C40" s="258"/>
      <c r="D40" s="261"/>
      <c r="E40" s="257" t="s">
        <v>503</v>
      </c>
      <c r="F40" s="258"/>
      <c r="G40" s="258"/>
      <c r="H40" s="258"/>
      <c r="I40" s="261"/>
      <c r="J40" s="61">
        <v>3324877</v>
      </c>
    </row>
    <row r="41" spans="1:10" ht="14.25" x14ac:dyDescent="0.2">
      <c r="A41" s="214"/>
      <c r="B41" s="215"/>
      <c r="C41" s="216"/>
      <c r="D41" s="218"/>
      <c r="E41" s="263"/>
      <c r="F41" s="263"/>
      <c r="G41" s="263"/>
      <c r="H41" s="263"/>
      <c r="I41" s="219"/>
      <c r="J41" s="217"/>
    </row>
    <row r="42" spans="1:10" x14ac:dyDescent="0.2">
      <c r="A42" s="257" t="s">
        <v>504</v>
      </c>
      <c r="B42" s="258"/>
      <c r="C42" s="258"/>
      <c r="D42" s="261"/>
      <c r="E42" s="257" t="s">
        <v>505</v>
      </c>
      <c r="F42" s="258"/>
      <c r="G42" s="258"/>
      <c r="H42" s="258"/>
      <c r="I42" s="261"/>
      <c r="J42" s="61">
        <v>2006103</v>
      </c>
    </row>
    <row r="43" spans="1:10" ht="14.25" x14ac:dyDescent="0.2">
      <c r="A43" s="247"/>
      <c r="B43" s="222"/>
      <c r="C43" s="248"/>
      <c r="D43" s="249"/>
      <c r="E43" s="311"/>
      <c r="F43" s="311"/>
      <c r="G43" s="311"/>
      <c r="H43" s="311"/>
      <c r="I43" s="250"/>
      <c r="J43" s="251"/>
    </row>
    <row r="44" spans="1:10" x14ac:dyDescent="0.2">
      <c r="A44" s="244"/>
      <c r="B44" s="245"/>
      <c r="C44" s="245"/>
      <c r="D44" s="246" t="s">
        <v>734</v>
      </c>
      <c r="E44" s="245"/>
      <c r="F44" s="245"/>
      <c r="G44" s="245"/>
      <c r="H44" s="245"/>
      <c r="I44" s="246" t="s">
        <v>505</v>
      </c>
      <c r="J44" s="221">
        <v>2315211</v>
      </c>
    </row>
    <row r="45" spans="1:10" ht="14.25" x14ac:dyDescent="0.2">
      <c r="A45" s="220"/>
      <c r="B45" s="216"/>
      <c r="C45" s="262"/>
      <c r="D45" s="262"/>
      <c r="E45" s="260"/>
      <c r="F45" s="260"/>
      <c r="G45" s="262"/>
      <c r="H45" s="262"/>
      <c r="I45" s="262"/>
      <c r="J45" s="217"/>
    </row>
    <row r="46" spans="1:10" x14ac:dyDescent="0.2">
      <c r="A46" s="257" t="s">
        <v>735</v>
      </c>
      <c r="B46" s="258"/>
      <c r="C46" s="258"/>
      <c r="D46" s="261"/>
      <c r="E46" s="257" t="s">
        <v>505</v>
      </c>
      <c r="F46" s="258"/>
      <c r="G46" s="258"/>
      <c r="H46" s="258"/>
      <c r="I46" s="261"/>
      <c r="J46" s="61">
        <v>2006120</v>
      </c>
    </row>
    <row r="47" spans="1:10" ht="14.25" x14ac:dyDescent="0.2">
      <c r="A47" s="220"/>
      <c r="B47" s="216"/>
      <c r="C47" s="216"/>
      <c r="D47" s="215"/>
      <c r="E47" s="259"/>
      <c r="F47" s="259"/>
      <c r="G47" s="262"/>
      <c r="H47" s="262"/>
      <c r="I47" s="215"/>
      <c r="J47" s="217"/>
    </row>
    <row r="48" spans="1:10" x14ac:dyDescent="0.2">
      <c r="A48" s="257" t="s">
        <v>736</v>
      </c>
      <c r="B48" s="258" t="s">
        <v>506</v>
      </c>
      <c r="C48" s="258"/>
      <c r="D48" s="261"/>
      <c r="E48" s="257" t="s">
        <v>737</v>
      </c>
      <c r="F48" s="258"/>
      <c r="G48" s="258"/>
      <c r="H48" s="258"/>
      <c r="I48" s="261"/>
      <c r="J48" s="61">
        <v>3044572</v>
      </c>
    </row>
    <row r="49" spans="1:10" ht="14.25" x14ac:dyDescent="0.2">
      <c r="A49" s="39"/>
      <c r="B49" s="94"/>
      <c r="C49" s="94"/>
      <c r="D49" s="81"/>
      <c r="E49" s="256"/>
      <c r="F49" s="256"/>
      <c r="G49" s="313"/>
      <c r="H49" s="313"/>
      <c r="I49" s="81"/>
      <c r="J49" s="107" t="s">
        <v>28</v>
      </c>
    </row>
    <row r="50" spans="1:10" ht="14.25" x14ac:dyDescent="0.2">
      <c r="A50" s="39"/>
      <c r="B50" s="94"/>
      <c r="C50" s="94"/>
      <c r="D50" s="81"/>
      <c r="E50" s="256"/>
      <c r="F50" s="256"/>
      <c r="G50" s="313"/>
      <c r="H50" s="313"/>
      <c r="I50" s="81"/>
      <c r="J50" s="107" t="s">
        <v>29</v>
      </c>
    </row>
    <row r="51" spans="1:10" ht="14.45" customHeight="1" x14ac:dyDescent="0.2">
      <c r="A51" s="273" t="s">
        <v>30</v>
      </c>
      <c r="B51" s="305"/>
      <c r="C51" s="285" t="s">
        <v>507</v>
      </c>
      <c r="D51" s="286"/>
      <c r="E51" s="314" t="s">
        <v>31</v>
      </c>
      <c r="F51" s="315"/>
      <c r="G51" s="276"/>
      <c r="H51" s="277"/>
      <c r="I51" s="277"/>
      <c r="J51" s="278"/>
    </row>
    <row r="52" spans="1:10" ht="14.25" x14ac:dyDescent="0.2">
      <c r="A52" s="39"/>
      <c r="B52" s="94"/>
      <c r="C52" s="313"/>
      <c r="D52" s="313"/>
      <c r="E52" s="256"/>
      <c r="F52" s="256"/>
      <c r="G52" s="312" t="s">
        <v>32</v>
      </c>
      <c r="H52" s="312"/>
      <c r="I52" s="312"/>
      <c r="J52" s="40"/>
    </row>
    <row r="53" spans="1:10" ht="13.9" customHeight="1" x14ac:dyDescent="0.2">
      <c r="A53" s="273" t="s">
        <v>33</v>
      </c>
      <c r="B53" s="305"/>
      <c r="C53" s="276" t="s">
        <v>508</v>
      </c>
      <c r="D53" s="277"/>
      <c r="E53" s="277"/>
      <c r="F53" s="277"/>
      <c r="G53" s="277"/>
      <c r="H53" s="277"/>
      <c r="I53" s="277"/>
      <c r="J53" s="278"/>
    </row>
    <row r="54" spans="1:10" ht="14.25" x14ac:dyDescent="0.2">
      <c r="A54" s="33"/>
      <c r="B54" s="81"/>
      <c r="C54" s="269" t="s">
        <v>34</v>
      </c>
      <c r="D54" s="269"/>
      <c r="E54" s="269"/>
      <c r="F54" s="269"/>
      <c r="G54" s="269"/>
      <c r="H54" s="269"/>
      <c r="I54" s="269"/>
      <c r="J54" s="35"/>
    </row>
    <row r="55" spans="1:10" ht="14.25" x14ac:dyDescent="0.2">
      <c r="A55" s="273" t="s">
        <v>35</v>
      </c>
      <c r="B55" s="305"/>
      <c r="C55" s="276" t="s">
        <v>509</v>
      </c>
      <c r="D55" s="277"/>
      <c r="E55" s="278"/>
      <c r="F55" s="256"/>
      <c r="G55" s="256"/>
      <c r="H55" s="255"/>
      <c r="I55" s="255"/>
      <c r="J55" s="307"/>
    </row>
    <row r="56" spans="1:10" ht="14.25" x14ac:dyDescent="0.2">
      <c r="A56" s="33"/>
      <c r="B56" s="81"/>
      <c r="C56" s="94"/>
      <c r="D56" s="81"/>
      <c r="E56" s="256"/>
      <c r="F56" s="256"/>
      <c r="G56" s="256"/>
      <c r="H56" s="256"/>
      <c r="I56" s="81"/>
      <c r="J56" s="35"/>
    </row>
    <row r="57" spans="1:10" ht="14.45" customHeight="1" x14ac:dyDescent="0.2">
      <c r="A57" s="273" t="s">
        <v>36</v>
      </c>
      <c r="B57" s="305"/>
      <c r="C57" s="308" t="s">
        <v>510</v>
      </c>
      <c r="D57" s="309"/>
      <c r="E57" s="309"/>
      <c r="F57" s="309"/>
      <c r="G57" s="309"/>
      <c r="H57" s="309"/>
      <c r="I57" s="309"/>
      <c r="J57" s="310"/>
    </row>
    <row r="58" spans="1:10" ht="14.25" x14ac:dyDescent="0.2">
      <c r="A58" s="33"/>
      <c r="B58" s="81"/>
      <c r="C58" s="81"/>
      <c r="D58" s="81"/>
      <c r="E58" s="256"/>
      <c r="F58" s="256"/>
      <c r="G58" s="256"/>
      <c r="H58" s="256"/>
      <c r="I58" s="81"/>
      <c r="J58" s="35"/>
    </row>
    <row r="59" spans="1:10" ht="14.25" x14ac:dyDescent="0.2">
      <c r="A59" s="273" t="s">
        <v>37</v>
      </c>
      <c r="B59" s="305"/>
      <c r="C59" s="308" t="s">
        <v>511</v>
      </c>
      <c r="D59" s="309"/>
      <c r="E59" s="309"/>
      <c r="F59" s="309"/>
      <c r="G59" s="309"/>
      <c r="H59" s="309"/>
      <c r="I59" s="309"/>
      <c r="J59" s="310"/>
    </row>
    <row r="60" spans="1:10" ht="14.45" customHeight="1" x14ac:dyDescent="0.2">
      <c r="A60" s="33"/>
      <c r="B60" s="81"/>
      <c r="C60" s="312" t="s">
        <v>38</v>
      </c>
      <c r="D60" s="312"/>
      <c r="E60" s="312"/>
      <c r="F60" s="312"/>
      <c r="G60" s="81"/>
      <c r="H60" s="81"/>
      <c r="I60" s="81"/>
      <c r="J60" s="35"/>
    </row>
    <row r="61" spans="1:10" ht="14.25" x14ac:dyDescent="0.2">
      <c r="A61" s="273" t="s">
        <v>39</v>
      </c>
      <c r="B61" s="305"/>
      <c r="C61" s="308" t="s">
        <v>512</v>
      </c>
      <c r="D61" s="309"/>
      <c r="E61" s="309"/>
      <c r="F61" s="309"/>
      <c r="G61" s="309"/>
      <c r="H61" s="309"/>
      <c r="I61" s="309"/>
      <c r="J61" s="310"/>
    </row>
    <row r="62" spans="1:10" ht="14.45" customHeight="1" x14ac:dyDescent="0.2">
      <c r="A62" s="41"/>
      <c r="B62" s="42"/>
      <c r="C62" s="306" t="s">
        <v>40</v>
      </c>
      <c r="D62" s="306"/>
      <c r="E62" s="306"/>
      <c r="F62" s="306"/>
      <c r="G62" s="306"/>
      <c r="H62" s="42"/>
      <c r="I62" s="42"/>
      <c r="J62" s="43"/>
    </row>
    <row r="69" ht="27" customHeight="1" x14ac:dyDescent="0.2"/>
    <row r="73" ht="38.450000000000003" customHeight="1" x14ac:dyDescent="0.2"/>
  </sheetData>
  <sheetProtection algorithmName="SHA-512" hashValue="22/BzaN/iFMIBzikcwcDE3S2NTewgTikPp60r+3EnWlh3dxe/krcL88AUmmqD8BomAmoU3mhBUKNFAvVEMFYww==" saltValue="oBSOvN12g99rGgYI7FXM3Q==" spinCount="100000" sheet="1" formatCells="0" insertRows="0"/>
  <mergeCells count="126">
    <mergeCell ref="E43:F43"/>
    <mergeCell ref="G43:H43"/>
    <mergeCell ref="E58:F58"/>
    <mergeCell ref="G58:H58"/>
    <mergeCell ref="A59:B59"/>
    <mergeCell ref="C59:J59"/>
    <mergeCell ref="C60:F60"/>
    <mergeCell ref="A61:B61"/>
    <mergeCell ref="C61:J61"/>
    <mergeCell ref="C52:D52"/>
    <mergeCell ref="E52:F52"/>
    <mergeCell ref="G52:I52"/>
    <mergeCell ref="A53:B53"/>
    <mergeCell ref="C53:J53"/>
    <mergeCell ref="A48:D48"/>
    <mergeCell ref="E48:I48"/>
    <mergeCell ref="E51:F51"/>
    <mergeCell ref="E49:F49"/>
    <mergeCell ref="G49:H49"/>
    <mergeCell ref="E50:F50"/>
    <mergeCell ref="G50:H50"/>
    <mergeCell ref="A51:B51"/>
    <mergeCell ref="C51:D51"/>
    <mergeCell ref="G51:J51"/>
    <mergeCell ref="C62:G62"/>
    <mergeCell ref="C54:I54"/>
    <mergeCell ref="A55:B55"/>
    <mergeCell ref="C55:E55"/>
    <mergeCell ref="F55:G55"/>
    <mergeCell ref="H55:J55"/>
    <mergeCell ref="E56:F56"/>
    <mergeCell ref="G56:H56"/>
    <mergeCell ref="A57:B57"/>
    <mergeCell ref="C57:J57"/>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7:F47"/>
    <mergeCell ref="E45:F45"/>
    <mergeCell ref="A42:D42"/>
    <mergeCell ref="E42:I42"/>
    <mergeCell ref="C45:D45"/>
    <mergeCell ref="G45:I45"/>
    <mergeCell ref="A46:D46"/>
    <mergeCell ref="E46:I46"/>
    <mergeCell ref="G47:H47"/>
    <mergeCell ref="E36:I36"/>
    <mergeCell ref="D37:I37"/>
    <mergeCell ref="A38:D38"/>
    <mergeCell ref="E38:I38"/>
    <mergeCell ref="E39:F39"/>
    <mergeCell ref="G39:H39"/>
    <mergeCell ref="A40:D40"/>
    <mergeCell ref="E40:I40"/>
    <mergeCell ref="E41:F41"/>
    <mergeCell ref="G41:H41"/>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1:D51">
      <formula1>$J$49:$J$50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67" zoomScale="130" zoomScaleNormal="100" zoomScaleSheetLayoutView="130" workbookViewId="0">
      <selection activeCell="I51" sqref="I51"/>
    </sheetView>
  </sheetViews>
  <sheetFormatPr defaultColWidth="8.85546875" defaultRowHeight="12.75" x14ac:dyDescent="0.2"/>
  <cols>
    <col min="1" max="7" width="8.85546875" style="25"/>
    <col min="8" max="9" width="16.7109375" style="60" customWidth="1"/>
    <col min="10" max="10" width="10.28515625" style="25" bestFit="1" customWidth="1"/>
    <col min="11" max="16384" width="8.85546875" style="25"/>
  </cols>
  <sheetData>
    <row r="1" spans="1:9" x14ac:dyDescent="0.2">
      <c r="A1" s="328" t="s">
        <v>41</v>
      </c>
      <c r="B1" s="329"/>
      <c r="C1" s="329"/>
      <c r="D1" s="329"/>
      <c r="E1" s="329"/>
      <c r="F1" s="329"/>
      <c r="G1" s="329"/>
      <c r="H1" s="329"/>
      <c r="I1" s="329"/>
    </row>
    <row r="2" spans="1:9" x14ac:dyDescent="0.2">
      <c r="A2" s="330" t="s">
        <v>513</v>
      </c>
      <c r="B2" s="331"/>
      <c r="C2" s="331"/>
      <c r="D2" s="331"/>
      <c r="E2" s="331"/>
      <c r="F2" s="331"/>
      <c r="G2" s="331"/>
      <c r="H2" s="331"/>
      <c r="I2" s="331"/>
    </row>
    <row r="3" spans="1:9" x14ac:dyDescent="0.2">
      <c r="A3" s="332" t="s">
        <v>42</v>
      </c>
      <c r="B3" s="333"/>
      <c r="C3" s="333"/>
      <c r="D3" s="333"/>
      <c r="E3" s="333"/>
      <c r="F3" s="333"/>
      <c r="G3" s="333"/>
      <c r="H3" s="333"/>
      <c r="I3" s="333"/>
    </row>
    <row r="4" spans="1:9" x14ac:dyDescent="0.2">
      <c r="A4" s="334" t="s">
        <v>514</v>
      </c>
      <c r="B4" s="335"/>
      <c r="C4" s="335"/>
      <c r="D4" s="335"/>
      <c r="E4" s="335"/>
      <c r="F4" s="335"/>
      <c r="G4" s="335"/>
      <c r="H4" s="335"/>
      <c r="I4" s="336"/>
    </row>
    <row r="5" spans="1:9" ht="34.5" thickBot="1" x14ac:dyDescent="0.25">
      <c r="A5" s="340" t="s">
        <v>43</v>
      </c>
      <c r="B5" s="341"/>
      <c r="C5" s="341"/>
      <c r="D5" s="341"/>
      <c r="E5" s="341"/>
      <c r="F5" s="342"/>
      <c r="G5" s="26" t="s">
        <v>44</v>
      </c>
      <c r="H5" s="55" t="s">
        <v>45</v>
      </c>
      <c r="I5" s="56" t="s">
        <v>46</v>
      </c>
    </row>
    <row r="6" spans="1:9" x14ac:dyDescent="0.2">
      <c r="A6" s="337">
        <v>1</v>
      </c>
      <c r="B6" s="338"/>
      <c r="C6" s="338"/>
      <c r="D6" s="338"/>
      <c r="E6" s="338"/>
      <c r="F6" s="339"/>
      <c r="G6" s="27">
        <v>2</v>
      </c>
      <c r="H6" s="28">
        <v>3</v>
      </c>
      <c r="I6" s="28">
        <v>4</v>
      </c>
    </row>
    <row r="7" spans="1:9" x14ac:dyDescent="0.2">
      <c r="A7" s="343"/>
      <c r="B7" s="343"/>
      <c r="C7" s="343"/>
      <c r="D7" s="343"/>
      <c r="E7" s="343"/>
      <c r="F7" s="343"/>
      <c r="G7" s="343"/>
      <c r="H7" s="343"/>
      <c r="I7" s="344"/>
    </row>
    <row r="8" spans="1:9" ht="12.75" customHeight="1" x14ac:dyDescent="0.2">
      <c r="A8" s="345" t="s">
        <v>47</v>
      </c>
      <c r="B8" s="346"/>
      <c r="C8" s="346"/>
      <c r="D8" s="346"/>
      <c r="E8" s="346"/>
      <c r="F8" s="347"/>
      <c r="G8" s="16">
        <v>1</v>
      </c>
      <c r="H8" s="57">
        <v>0</v>
      </c>
      <c r="I8" s="57">
        <v>0</v>
      </c>
    </row>
    <row r="9" spans="1:9" ht="12.75" customHeight="1" x14ac:dyDescent="0.2">
      <c r="A9" s="325" t="s">
        <v>48</v>
      </c>
      <c r="B9" s="326"/>
      <c r="C9" s="326"/>
      <c r="D9" s="326"/>
      <c r="E9" s="326"/>
      <c r="F9" s="327"/>
      <c r="G9" s="17">
        <v>2</v>
      </c>
      <c r="H9" s="58">
        <f>H10+H17+H27+H38+H43</f>
        <v>5856396314</v>
      </c>
      <c r="I9" s="58">
        <f>I10+I17+I27+I38+I43</f>
        <v>6087157859</v>
      </c>
    </row>
    <row r="10" spans="1:9" ht="12.75" customHeight="1" x14ac:dyDescent="0.2">
      <c r="A10" s="317" t="s">
        <v>49</v>
      </c>
      <c r="B10" s="318"/>
      <c r="C10" s="318"/>
      <c r="D10" s="318"/>
      <c r="E10" s="318"/>
      <c r="F10" s="319"/>
      <c r="G10" s="17">
        <v>3</v>
      </c>
      <c r="H10" s="58">
        <f>H11+H12+H13+H14+H15+H16</f>
        <v>56189081</v>
      </c>
      <c r="I10" s="58">
        <f>I11+I12+I13+I14+I15+I16</f>
        <v>46400186</v>
      </c>
    </row>
    <row r="11" spans="1:9" ht="12.75" customHeight="1" x14ac:dyDescent="0.2">
      <c r="A11" s="322" t="s">
        <v>50</v>
      </c>
      <c r="B11" s="323"/>
      <c r="C11" s="323"/>
      <c r="D11" s="323"/>
      <c r="E11" s="323"/>
      <c r="F11" s="324"/>
      <c r="G11" s="16">
        <v>4</v>
      </c>
      <c r="H11" s="57">
        <v>0</v>
      </c>
      <c r="I11" s="57">
        <v>0</v>
      </c>
    </row>
    <row r="12" spans="1:9" ht="23.45" customHeight="1" x14ac:dyDescent="0.2">
      <c r="A12" s="322" t="s">
        <v>51</v>
      </c>
      <c r="B12" s="323"/>
      <c r="C12" s="323"/>
      <c r="D12" s="323"/>
      <c r="E12" s="323"/>
      <c r="F12" s="324"/>
      <c r="G12" s="16">
        <v>5</v>
      </c>
      <c r="H12" s="57">
        <v>48975762</v>
      </c>
      <c r="I12" s="57">
        <v>37551928</v>
      </c>
    </row>
    <row r="13" spans="1:9" ht="12.75" customHeight="1" x14ac:dyDescent="0.2">
      <c r="A13" s="322" t="s">
        <v>52</v>
      </c>
      <c r="B13" s="323"/>
      <c r="C13" s="323"/>
      <c r="D13" s="323"/>
      <c r="E13" s="323"/>
      <c r="F13" s="324"/>
      <c r="G13" s="16">
        <v>6</v>
      </c>
      <c r="H13" s="57">
        <v>6567609</v>
      </c>
      <c r="I13" s="57">
        <v>6567609</v>
      </c>
    </row>
    <row r="14" spans="1:9" ht="12.75" customHeight="1" x14ac:dyDescent="0.2">
      <c r="A14" s="322" t="s">
        <v>53</v>
      </c>
      <c r="B14" s="323"/>
      <c r="C14" s="323"/>
      <c r="D14" s="323"/>
      <c r="E14" s="323"/>
      <c r="F14" s="324"/>
      <c r="G14" s="16">
        <v>7</v>
      </c>
      <c r="H14" s="57">
        <v>0</v>
      </c>
      <c r="I14" s="57">
        <v>0</v>
      </c>
    </row>
    <row r="15" spans="1:9" ht="12.75" customHeight="1" x14ac:dyDescent="0.2">
      <c r="A15" s="322" t="s">
        <v>54</v>
      </c>
      <c r="B15" s="323"/>
      <c r="C15" s="323"/>
      <c r="D15" s="323"/>
      <c r="E15" s="323"/>
      <c r="F15" s="324"/>
      <c r="G15" s="16">
        <v>8</v>
      </c>
      <c r="H15" s="57">
        <v>645710</v>
      </c>
      <c r="I15" s="57">
        <v>2280649</v>
      </c>
    </row>
    <row r="16" spans="1:9" ht="12.75" customHeight="1" x14ac:dyDescent="0.2">
      <c r="A16" s="322" t="s">
        <v>55</v>
      </c>
      <c r="B16" s="323"/>
      <c r="C16" s="323"/>
      <c r="D16" s="323"/>
      <c r="E16" s="323"/>
      <c r="F16" s="324"/>
      <c r="G16" s="16">
        <v>9</v>
      </c>
      <c r="H16" s="57">
        <v>0</v>
      </c>
      <c r="I16" s="57">
        <v>0</v>
      </c>
    </row>
    <row r="17" spans="1:9" ht="12.75" customHeight="1" x14ac:dyDescent="0.2">
      <c r="A17" s="317" t="s">
        <v>56</v>
      </c>
      <c r="B17" s="318"/>
      <c r="C17" s="318"/>
      <c r="D17" s="318"/>
      <c r="E17" s="318"/>
      <c r="F17" s="319"/>
      <c r="G17" s="17">
        <v>10</v>
      </c>
      <c r="H17" s="58">
        <f>H18+H19+H20+H21+H22+H23+H24+H25+H26</f>
        <v>5558203413</v>
      </c>
      <c r="I17" s="58">
        <f>I18+I19+I20+I21+I22+I23+I24+I25+I26</f>
        <v>5662917241</v>
      </c>
    </row>
    <row r="18" spans="1:9" ht="12.75" customHeight="1" x14ac:dyDescent="0.2">
      <c r="A18" s="322" t="s">
        <v>57</v>
      </c>
      <c r="B18" s="323"/>
      <c r="C18" s="323"/>
      <c r="D18" s="323"/>
      <c r="E18" s="323"/>
      <c r="F18" s="324"/>
      <c r="G18" s="16">
        <v>11</v>
      </c>
      <c r="H18" s="57">
        <v>977452631</v>
      </c>
      <c r="I18" s="57">
        <v>976429207</v>
      </c>
    </row>
    <row r="19" spans="1:9" ht="12.75" customHeight="1" x14ac:dyDescent="0.2">
      <c r="A19" s="322" t="s">
        <v>58</v>
      </c>
      <c r="B19" s="323"/>
      <c r="C19" s="323"/>
      <c r="D19" s="323"/>
      <c r="E19" s="323"/>
      <c r="F19" s="324"/>
      <c r="G19" s="16">
        <v>12</v>
      </c>
      <c r="H19" s="57">
        <v>3587267668</v>
      </c>
      <c r="I19" s="57">
        <v>3560463801</v>
      </c>
    </row>
    <row r="20" spans="1:9" ht="12.75" customHeight="1" x14ac:dyDescent="0.2">
      <c r="A20" s="322" t="s">
        <v>59</v>
      </c>
      <c r="B20" s="323"/>
      <c r="C20" s="323"/>
      <c r="D20" s="323"/>
      <c r="E20" s="323"/>
      <c r="F20" s="324"/>
      <c r="G20" s="16">
        <v>13</v>
      </c>
      <c r="H20" s="57">
        <v>516603969</v>
      </c>
      <c r="I20" s="57">
        <v>488743200</v>
      </c>
    </row>
    <row r="21" spans="1:9" ht="12.75" customHeight="1" x14ac:dyDescent="0.2">
      <c r="A21" s="322" t="s">
        <v>60</v>
      </c>
      <c r="B21" s="323"/>
      <c r="C21" s="323"/>
      <c r="D21" s="323"/>
      <c r="E21" s="323"/>
      <c r="F21" s="324"/>
      <c r="G21" s="16">
        <v>14</v>
      </c>
      <c r="H21" s="57">
        <v>145663553</v>
      </c>
      <c r="I21" s="57">
        <v>116542756</v>
      </c>
    </row>
    <row r="22" spans="1:9" ht="12.75" customHeight="1" x14ac:dyDescent="0.2">
      <c r="A22" s="322" t="s">
        <v>61</v>
      </c>
      <c r="B22" s="323"/>
      <c r="C22" s="323"/>
      <c r="D22" s="323"/>
      <c r="E22" s="323"/>
      <c r="F22" s="324"/>
      <c r="G22" s="16">
        <v>15</v>
      </c>
      <c r="H22" s="57">
        <v>0</v>
      </c>
      <c r="I22" s="57">
        <v>0</v>
      </c>
    </row>
    <row r="23" spans="1:9" ht="12.75" customHeight="1" x14ac:dyDescent="0.2">
      <c r="A23" s="322" t="s">
        <v>62</v>
      </c>
      <c r="B23" s="323"/>
      <c r="C23" s="323"/>
      <c r="D23" s="323"/>
      <c r="E23" s="323"/>
      <c r="F23" s="324"/>
      <c r="G23" s="16">
        <v>16</v>
      </c>
      <c r="H23" s="57">
        <v>2947521</v>
      </c>
      <c r="I23" s="57">
        <v>988061</v>
      </c>
    </row>
    <row r="24" spans="1:9" ht="12.75" customHeight="1" x14ac:dyDescent="0.2">
      <c r="A24" s="322" t="s">
        <v>63</v>
      </c>
      <c r="B24" s="323"/>
      <c r="C24" s="323"/>
      <c r="D24" s="323"/>
      <c r="E24" s="323"/>
      <c r="F24" s="324"/>
      <c r="G24" s="16">
        <v>17</v>
      </c>
      <c r="H24" s="57">
        <v>247269828</v>
      </c>
      <c r="I24" s="57">
        <v>443016063</v>
      </c>
    </row>
    <row r="25" spans="1:9" ht="12.75" customHeight="1" x14ac:dyDescent="0.2">
      <c r="A25" s="322" t="s">
        <v>64</v>
      </c>
      <c r="B25" s="323"/>
      <c r="C25" s="323"/>
      <c r="D25" s="323"/>
      <c r="E25" s="323"/>
      <c r="F25" s="324"/>
      <c r="G25" s="16">
        <v>18</v>
      </c>
      <c r="H25" s="57">
        <v>74548777</v>
      </c>
      <c r="I25" s="57">
        <v>72791725</v>
      </c>
    </row>
    <row r="26" spans="1:9" ht="12.75" customHeight="1" x14ac:dyDescent="0.2">
      <c r="A26" s="322" t="s">
        <v>65</v>
      </c>
      <c r="B26" s="323"/>
      <c r="C26" s="323"/>
      <c r="D26" s="323"/>
      <c r="E26" s="323"/>
      <c r="F26" s="324"/>
      <c r="G26" s="16">
        <v>19</v>
      </c>
      <c r="H26" s="57">
        <v>6449466</v>
      </c>
      <c r="I26" s="57">
        <v>3942428</v>
      </c>
    </row>
    <row r="27" spans="1:9" ht="12.75" customHeight="1" x14ac:dyDescent="0.2">
      <c r="A27" s="317" t="s">
        <v>66</v>
      </c>
      <c r="B27" s="318"/>
      <c r="C27" s="318"/>
      <c r="D27" s="318"/>
      <c r="E27" s="318"/>
      <c r="F27" s="319"/>
      <c r="G27" s="17">
        <v>20</v>
      </c>
      <c r="H27" s="58">
        <f>SUM(H28:H37)</f>
        <v>48171781</v>
      </c>
      <c r="I27" s="58">
        <f>SUM(I28:I37)</f>
        <v>46430294</v>
      </c>
    </row>
    <row r="28" spans="1:9" ht="12.75" customHeight="1" x14ac:dyDescent="0.2">
      <c r="A28" s="322" t="s">
        <v>67</v>
      </c>
      <c r="B28" s="323"/>
      <c r="C28" s="323"/>
      <c r="D28" s="323"/>
      <c r="E28" s="323"/>
      <c r="F28" s="324"/>
      <c r="G28" s="16">
        <v>21</v>
      </c>
      <c r="H28" s="112">
        <v>0</v>
      </c>
      <c r="I28" s="57">
        <v>0</v>
      </c>
    </row>
    <row r="29" spans="1:9" ht="12.75" customHeight="1" x14ac:dyDescent="0.2">
      <c r="A29" s="322" t="s">
        <v>68</v>
      </c>
      <c r="B29" s="323"/>
      <c r="C29" s="323"/>
      <c r="D29" s="323"/>
      <c r="E29" s="323"/>
      <c r="F29" s="324"/>
      <c r="G29" s="16">
        <v>22</v>
      </c>
      <c r="H29" s="57">
        <v>0</v>
      </c>
      <c r="I29" s="57">
        <v>0</v>
      </c>
    </row>
    <row r="30" spans="1:9" ht="12.75" customHeight="1" x14ac:dyDescent="0.2">
      <c r="A30" s="322" t="s">
        <v>69</v>
      </c>
      <c r="B30" s="323"/>
      <c r="C30" s="323"/>
      <c r="D30" s="323"/>
      <c r="E30" s="323"/>
      <c r="F30" s="324"/>
      <c r="G30" s="16">
        <v>23</v>
      </c>
      <c r="H30" s="57">
        <v>0</v>
      </c>
      <c r="I30" s="57">
        <v>0</v>
      </c>
    </row>
    <row r="31" spans="1:9" ht="24.6" customHeight="1" x14ac:dyDescent="0.2">
      <c r="A31" s="322" t="s">
        <v>70</v>
      </c>
      <c r="B31" s="323"/>
      <c r="C31" s="323"/>
      <c r="D31" s="323"/>
      <c r="E31" s="323"/>
      <c r="F31" s="324"/>
      <c r="G31" s="16">
        <v>24</v>
      </c>
      <c r="H31" s="57">
        <v>47667787</v>
      </c>
      <c r="I31" s="57">
        <v>46054207</v>
      </c>
    </row>
    <row r="32" spans="1:9" ht="24" customHeight="1" x14ac:dyDescent="0.2">
      <c r="A32" s="322" t="s">
        <v>71</v>
      </c>
      <c r="B32" s="323"/>
      <c r="C32" s="323"/>
      <c r="D32" s="323"/>
      <c r="E32" s="323"/>
      <c r="F32" s="324"/>
      <c r="G32" s="16">
        <v>25</v>
      </c>
      <c r="H32" s="57">
        <v>0</v>
      </c>
      <c r="I32" s="57">
        <v>0</v>
      </c>
    </row>
    <row r="33" spans="1:9" ht="26.45" customHeight="1" x14ac:dyDescent="0.2">
      <c r="A33" s="322" t="s">
        <v>72</v>
      </c>
      <c r="B33" s="323"/>
      <c r="C33" s="323"/>
      <c r="D33" s="323"/>
      <c r="E33" s="323"/>
      <c r="F33" s="324"/>
      <c r="G33" s="16">
        <v>26</v>
      </c>
      <c r="H33" s="57">
        <v>0</v>
      </c>
      <c r="I33" s="57">
        <v>0</v>
      </c>
    </row>
    <row r="34" spans="1:9" ht="12.75" customHeight="1" x14ac:dyDescent="0.2">
      <c r="A34" s="322" t="s">
        <v>73</v>
      </c>
      <c r="B34" s="323"/>
      <c r="C34" s="323"/>
      <c r="D34" s="323"/>
      <c r="E34" s="323"/>
      <c r="F34" s="324"/>
      <c r="G34" s="16">
        <v>27</v>
      </c>
      <c r="H34" s="112">
        <v>220656</v>
      </c>
      <c r="I34" s="57">
        <v>147054</v>
      </c>
    </row>
    <row r="35" spans="1:9" ht="12.75" customHeight="1" x14ac:dyDescent="0.2">
      <c r="A35" s="322" t="s">
        <v>74</v>
      </c>
      <c r="B35" s="323"/>
      <c r="C35" s="323"/>
      <c r="D35" s="323"/>
      <c r="E35" s="323"/>
      <c r="F35" s="324"/>
      <c r="G35" s="16">
        <v>28</v>
      </c>
      <c r="H35" s="57">
        <v>113338</v>
      </c>
      <c r="I35" s="57">
        <v>89033</v>
      </c>
    </row>
    <row r="36" spans="1:9" ht="12.75" customHeight="1" x14ac:dyDescent="0.2">
      <c r="A36" s="322" t="s">
        <v>75</v>
      </c>
      <c r="B36" s="323"/>
      <c r="C36" s="323"/>
      <c r="D36" s="323"/>
      <c r="E36" s="323"/>
      <c r="F36" s="324"/>
      <c r="G36" s="16">
        <v>29</v>
      </c>
      <c r="H36" s="57">
        <v>0</v>
      </c>
      <c r="I36" s="57">
        <v>0</v>
      </c>
    </row>
    <row r="37" spans="1:9" ht="12.75" customHeight="1" x14ac:dyDescent="0.2">
      <c r="A37" s="322" t="s">
        <v>76</v>
      </c>
      <c r="B37" s="323"/>
      <c r="C37" s="323"/>
      <c r="D37" s="323"/>
      <c r="E37" s="323"/>
      <c r="F37" s="324"/>
      <c r="G37" s="16">
        <v>30</v>
      </c>
      <c r="H37" s="57">
        <v>170000</v>
      </c>
      <c r="I37" s="57">
        <v>140000</v>
      </c>
    </row>
    <row r="38" spans="1:9" ht="12.75" customHeight="1" x14ac:dyDescent="0.2">
      <c r="A38" s="317" t="s">
        <v>77</v>
      </c>
      <c r="B38" s="318"/>
      <c r="C38" s="318"/>
      <c r="D38" s="318"/>
      <c r="E38" s="318"/>
      <c r="F38" s="319"/>
      <c r="G38" s="17">
        <v>31</v>
      </c>
      <c r="H38" s="58">
        <f>H39+H40+H41+H42</f>
        <v>0</v>
      </c>
      <c r="I38" s="58">
        <f>I39+I40+I41+I42</f>
        <v>0</v>
      </c>
    </row>
    <row r="39" spans="1:9" ht="12.75" customHeight="1" x14ac:dyDescent="0.2">
      <c r="A39" s="322" t="s">
        <v>78</v>
      </c>
      <c r="B39" s="323"/>
      <c r="C39" s="323"/>
      <c r="D39" s="323"/>
      <c r="E39" s="323"/>
      <c r="F39" s="324"/>
      <c r="G39" s="16">
        <v>32</v>
      </c>
      <c r="H39" s="112">
        <v>0</v>
      </c>
      <c r="I39" s="57">
        <v>0</v>
      </c>
    </row>
    <row r="40" spans="1:9" ht="21.6" customHeight="1" x14ac:dyDescent="0.2">
      <c r="A40" s="322" t="s">
        <v>79</v>
      </c>
      <c r="B40" s="323"/>
      <c r="C40" s="323"/>
      <c r="D40" s="323"/>
      <c r="E40" s="323"/>
      <c r="F40" s="324"/>
      <c r="G40" s="16">
        <v>33</v>
      </c>
      <c r="H40" s="57">
        <v>0</v>
      </c>
      <c r="I40" s="57">
        <v>0</v>
      </c>
    </row>
    <row r="41" spans="1:9" ht="12.75" customHeight="1" x14ac:dyDescent="0.2">
      <c r="A41" s="322" t="s">
        <v>80</v>
      </c>
      <c r="B41" s="323"/>
      <c r="C41" s="323"/>
      <c r="D41" s="323"/>
      <c r="E41" s="323"/>
      <c r="F41" s="324"/>
      <c r="G41" s="16">
        <v>34</v>
      </c>
      <c r="H41" s="57">
        <v>0</v>
      </c>
      <c r="I41" s="57">
        <v>0</v>
      </c>
    </row>
    <row r="42" spans="1:9" ht="12.75" customHeight="1" x14ac:dyDescent="0.2">
      <c r="A42" s="322" t="s">
        <v>81</v>
      </c>
      <c r="B42" s="323"/>
      <c r="C42" s="323"/>
      <c r="D42" s="323"/>
      <c r="E42" s="323"/>
      <c r="F42" s="324"/>
      <c r="G42" s="16">
        <v>35</v>
      </c>
      <c r="H42" s="57">
        <v>0</v>
      </c>
      <c r="I42" s="57">
        <v>0</v>
      </c>
    </row>
    <row r="43" spans="1:9" ht="12.75" customHeight="1" x14ac:dyDescent="0.2">
      <c r="A43" s="348" t="s">
        <v>82</v>
      </c>
      <c r="B43" s="349"/>
      <c r="C43" s="349"/>
      <c r="D43" s="349"/>
      <c r="E43" s="349"/>
      <c r="F43" s="350"/>
      <c r="G43" s="16">
        <v>36</v>
      </c>
      <c r="H43" s="57">
        <v>193832039</v>
      </c>
      <c r="I43" s="57">
        <v>331410138</v>
      </c>
    </row>
    <row r="44" spans="1:9" ht="12.75" customHeight="1" x14ac:dyDescent="0.2">
      <c r="A44" s="325" t="s">
        <v>83</v>
      </c>
      <c r="B44" s="326"/>
      <c r="C44" s="326"/>
      <c r="D44" s="326"/>
      <c r="E44" s="326"/>
      <c r="F44" s="327"/>
      <c r="G44" s="17">
        <v>37</v>
      </c>
      <c r="H44" s="58">
        <f>H45+H53+H60+H70</f>
        <v>618567076</v>
      </c>
      <c r="I44" s="58">
        <f>I45+I53+I60+I70</f>
        <v>737066269</v>
      </c>
    </row>
    <row r="45" spans="1:9" ht="12.75" customHeight="1" x14ac:dyDescent="0.2">
      <c r="A45" s="317" t="s">
        <v>84</v>
      </c>
      <c r="B45" s="318"/>
      <c r="C45" s="318"/>
      <c r="D45" s="318"/>
      <c r="E45" s="318"/>
      <c r="F45" s="319"/>
      <c r="G45" s="17">
        <v>38</v>
      </c>
      <c r="H45" s="58">
        <f>SUM(H46:H52)</f>
        <v>25825011</v>
      </c>
      <c r="I45" s="58">
        <f>SUM(I46:I52)</f>
        <v>30335208</v>
      </c>
    </row>
    <row r="46" spans="1:9" ht="12.75" customHeight="1" x14ac:dyDescent="0.2">
      <c r="A46" s="322" t="s">
        <v>85</v>
      </c>
      <c r="B46" s="323"/>
      <c r="C46" s="323"/>
      <c r="D46" s="323"/>
      <c r="E46" s="323"/>
      <c r="F46" s="324"/>
      <c r="G46" s="16">
        <v>39</v>
      </c>
      <c r="H46" s="112">
        <v>25557290</v>
      </c>
      <c r="I46" s="57">
        <v>29329354</v>
      </c>
    </row>
    <row r="47" spans="1:9" ht="12.75" customHeight="1" x14ac:dyDescent="0.2">
      <c r="A47" s="322" t="s">
        <v>86</v>
      </c>
      <c r="B47" s="323"/>
      <c r="C47" s="323"/>
      <c r="D47" s="323"/>
      <c r="E47" s="323"/>
      <c r="F47" s="324"/>
      <c r="G47" s="16">
        <v>40</v>
      </c>
      <c r="H47" s="57">
        <v>0</v>
      </c>
      <c r="I47" s="57">
        <v>0</v>
      </c>
    </row>
    <row r="48" spans="1:9" ht="12.75" customHeight="1" x14ac:dyDescent="0.2">
      <c r="A48" s="322" t="s">
        <v>87</v>
      </c>
      <c r="B48" s="323"/>
      <c r="C48" s="323"/>
      <c r="D48" s="323"/>
      <c r="E48" s="323"/>
      <c r="F48" s="324"/>
      <c r="G48" s="16">
        <v>41</v>
      </c>
      <c r="H48" s="57">
        <v>0</v>
      </c>
      <c r="I48" s="57">
        <v>0</v>
      </c>
    </row>
    <row r="49" spans="1:9" ht="12.75" customHeight="1" x14ac:dyDescent="0.2">
      <c r="A49" s="322" t="s">
        <v>88</v>
      </c>
      <c r="B49" s="323"/>
      <c r="C49" s="323"/>
      <c r="D49" s="323"/>
      <c r="E49" s="323"/>
      <c r="F49" s="324"/>
      <c r="G49" s="16">
        <v>42</v>
      </c>
      <c r="H49" s="112">
        <v>221443</v>
      </c>
      <c r="I49" s="57">
        <v>973867</v>
      </c>
    </row>
    <row r="50" spans="1:9" ht="12.75" customHeight="1" x14ac:dyDescent="0.2">
      <c r="A50" s="322" t="s">
        <v>89</v>
      </c>
      <c r="B50" s="323"/>
      <c r="C50" s="323"/>
      <c r="D50" s="323"/>
      <c r="E50" s="323"/>
      <c r="F50" s="324"/>
      <c r="G50" s="16">
        <v>43</v>
      </c>
      <c r="H50" s="57">
        <v>46278</v>
      </c>
      <c r="I50" s="57">
        <v>31987</v>
      </c>
    </row>
    <row r="51" spans="1:9" ht="12.75" customHeight="1" x14ac:dyDescent="0.2">
      <c r="A51" s="322" t="s">
        <v>90</v>
      </c>
      <c r="B51" s="323"/>
      <c r="C51" s="323"/>
      <c r="D51" s="323"/>
      <c r="E51" s="323"/>
      <c r="F51" s="324"/>
      <c r="G51" s="16">
        <v>44</v>
      </c>
      <c r="H51" s="57">
        <v>0</v>
      </c>
      <c r="I51" s="57">
        <v>0</v>
      </c>
    </row>
    <row r="52" spans="1:9" ht="12.75" customHeight="1" x14ac:dyDescent="0.2">
      <c r="A52" s="322" t="s">
        <v>91</v>
      </c>
      <c r="B52" s="323"/>
      <c r="C52" s="323"/>
      <c r="D52" s="323"/>
      <c r="E52" s="323"/>
      <c r="F52" s="324"/>
      <c r="G52" s="16">
        <v>45</v>
      </c>
      <c r="H52" s="57">
        <v>0</v>
      </c>
      <c r="I52" s="57">
        <v>0</v>
      </c>
    </row>
    <row r="53" spans="1:9" ht="12.75" customHeight="1" x14ac:dyDescent="0.2">
      <c r="A53" s="317" t="s">
        <v>92</v>
      </c>
      <c r="B53" s="318"/>
      <c r="C53" s="318"/>
      <c r="D53" s="318"/>
      <c r="E53" s="318"/>
      <c r="F53" s="319"/>
      <c r="G53" s="17">
        <v>46</v>
      </c>
      <c r="H53" s="58">
        <f>SUM(H54:H59)</f>
        <v>41771516</v>
      </c>
      <c r="I53" s="58">
        <f>SUM(I54:I59)</f>
        <v>40184920</v>
      </c>
    </row>
    <row r="54" spans="1:9" ht="12.75" customHeight="1" x14ac:dyDescent="0.2">
      <c r="A54" s="322" t="s">
        <v>93</v>
      </c>
      <c r="B54" s="323"/>
      <c r="C54" s="323"/>
      <c r="D54" s="323"/>
      <c r="E54" s="323"/>
      <c r="F54" s="324"/>
      <c r="G54" s="16">
        <v>47</v>
      </c>
      <c r="H54" s="112">
        <v>383</v>
      </c>
      <c r="I54" s="57">
        <v>0</v>
      </c>
    </row>
    <row r="55" spans="1:9" ht="24.6" customHeight="1" x14ac:dyDescent="0.2">
      <c r="A55" s="322" t="s">
        <v>94</v>
      </c>
      <c r="B55" s="323"/>
      <c r="C55" s="323"/>
      <c r="D55" s="323"/>
      <c r="E55" s="323"/>
      <c r="F55" s="324"/>
      <c r="G55" s="16">
        <v>48</v>
      </c>
      <c r="H55" s="57">
        <v>2382857</v>
      </c>
      <c r="I55" s="57">
        <v>1598603</v>
      </c>
    </row>
    <row r="56" spans="1:9" ht="12.75" customHeight="1" x14ac:dyDescent="0.2">
      <c r="A56" s="322" t="s">
        <v>95</v>
      </c>
      <c r="B56" s="323"/>
      <c r="C56" s="323"/>
      <c r="D56" s="323"/>
      <c r="E56" s="323"/>
      <c r="F56" s="324"/>
      <c r="G56" s="16">
        <v>49</v>
      </c>
      <c r="H56" s="57">
        <v>18474596</v>
      </c>
      <c r="I56" s="57">
        <v>23776150</v>
      </c>
    </row>
    <row r="57" spans="1:9" ht="12.75" customHeight="1" x14ac:dyDescent="0.2">
      <c r="A57" s="322" t="s">
        <v>96</v>
      </c>
      <c r="B57" s="323"/>
      <c r="C57" s="323"/>
      <c r="D57" s="323"/>
      <c r="E57" s="323"/>
      <c r="F57" s="324"/>
      <c r="G57" s="16">
        <v>50</v>
      </c>
      <c r="H57" s="57">
        <v>936299</v>
      </c>
      <c r="I57" s="57">
        <v>297549</v>
      </c>
    </row>
    <row r="58" spans="1:9" ht="12.75" customHeight="1" x14ac:dyDescent="0.2">
      <c r="A58" s="322" t="s">
        <v>97</v>
      </c>
      <c r="B58" s="323"/>
      <c r="C58" s="323"/>
      <c r="D58" s="323"/>
      <c r="E58" s="323"/>
      <c r="F58" s="324"/>
      <c r="G58" s="16">
        <v>51</v>
      </c>
      <c r="H58" s="57">
        <v>18377083</v>
      </c>
      <c r="I58" s="57">
        <v>10162443</v>
      </c>
    </row>
    <row r="59" spans="1:9" ht="12.75" customHeight="1" x14ac:dyDescent="0.2">
      <c r="A59" s="322" t="s">
        <v>98</v>
      </c>
      <c r="B59" s="323"/>
      <c r="C59" s="323"/>
      <c r="D59" s="323"/>
      <c r="E59" s="323"/>
      <c r="F59" s="324"/>
      <c r="G59" s="16">
        <v>52</v>
      </c>
      <c r="H59" s="57">
        <v>1600298</v>
      </c>
      <c r="I59" s="57">
        <v>4350175</v>
      </c>
    </row>
    <row r="60" spans="1:9" ht="12.75" customHeight="1" x14ac:dyDescent="0.2">
      <c r="A60" s="317" t="s">
        <v>99</v>
      </c>
      <c r="B60" s="318"/>
      <c r="C60" s="318"/>
      <c r="D60" s="318"/>
      <c r="E60" s="318"/>
      <c r="F60" s="319"/>
      <c r="G60" s="17">
        <v>53</v>
      </c>
      <c r="H60" s="58">
        <f>SUM(H61:H69)</f>
        <v>827911</v>
      </c>
      <c r="I60" s="58">
        <f>SUM(I61:I69)</f>
        <v>613241</v>
      </c>
    </row>
    <row r="61" spans="1:9" ht="12.75" customHeight="1" x14ac:dyDescent="0.2">
      <c r="A61" s="322" t="s">
        <v>100</v>
      </c>
      <c r="B61" s="323"/>
      <c r="C61" s="323"/>
      <c r="D61" s="323"/>
      <c r="E61" s="323"/>
      <c r="F61" s="324"/>
      <c r="G61" s="16">
        <v>54</v>
      </c>
      <c r="H61" s="57">
        <v>0</v>
      </c>
      <c r="I61" s="57">
        <v>0</v>
      </c>
    </row>
    <row r="62" spans="1:9" ht="12.75" customHeight="1" x14ac:dyDescent="0.2">
      <c r="A62" s="322" t="s">
        <v>101</v>
      </c>
      <c r="B62" s="323"/>
      <c r="C62" s="323"/>
      <c r="D62" s="323"/>
      <c r="E62" s="323"/>
      <c r="F62" s="324"/>
      <c r="G62" s="16">
        <v>55</v>
      </c>
      <c r="H62" s="57">
        <v>0</v>
      </c>
      <c r="I62" s="57">
        <v>0</v>
      </c>
    </row>
    <row r="63" spans="1:9" ht="12.75" customHeight="1" x14ac:dyDescent="0.2">
      <c r="A63" s="322" t="s">
        <v>102</v>
      </c>
      <c r="B63" s="323"/>
      <c r="C63" s="323"/>
      <c r="D63" s="323"/>
      <c r="E63" s="323"/>
      <c r="F63" s="324"/>
      <c r="G63" s="16">
        <v>56</v>
      </c>
      <c r="H63" s="57">
        <v>0</v>
      </c>
      <c r="I63" s="57">
        <v>0</v>
      </c>
    </row>
    <row r="64" spans="1:9" ht="23.45" customHeight="1" x14ac:dyDescent="0.2">
      <c r="A64" s="322" t="s">
        <v>103</v>
      </c>
      <c r="B64" s="323"/>
      <c r="C64" s="323"/>
      <c r="D64" s="323"/>
      <c r="E64" s="323"/>
      <c r="F64" s="324"/>
      <c r="G64" s="16">
        <v>57</v>
      </c>
      <c r="H64" s="57">
        <v>0</v>
      </c>
      <c r="I64" s="57">
        <v>0</v>
      </c>
    </row>
    <row r="65" spans="1:9" ht="21" customHeight="1" x14ac:dyDescent="0.2">
      <c r="A65" s="322" t="s">
        <v>104</v>
      </c>
      <c r="B65" s="323"/>
      <c r="C65" s="323"/>
      <c r="D65" s="323"/>
      <c r="E65" s="323"/>
      <c r="F65" s="324"/>
      <c r="G65" s="16">
        <v>58</v>
      </c>
      <c r="H65" s="57">
        <v>0</v>
      </c>
      <c r="I65" s="57">
        <v>0</v>
      </c>
    </row>
    <row r="66" spans="1:9" ht="22.9" customHeight="1" x14ac:dyDescent="0.2">
      <c r="A66" s="322" t="s">
        <v>105</v>
      </c>
      <c r="B66" s="323"/>
      <c r="C66" s="323"/>
      <c r="D66" s="323"/>
      <c r="E66" s="323"/>
      <c r="F66" s="324"/>
      <c r="G66" s="16">
        <v>59</v>
      </c>
      <c r="H66" s="57">
        <v>0</v>
      </c>
      <c r="I66" s="57">
        <v>0</v>
      </c>
    </row>
    <row r="67" spans="1:9" ht="12.75" customHeight="1" x14ac:dyDescent="0.2">
      <c r="A67" s="322" t="s">
        <v>106</v>
      </c>
      <c r="B67" s="323"/>
      <c r="C67" s="323"/>
      <c r="D67" s="323"/>
      <c r="E67" s="323"/>
      <c r="F67" s="324"/>
      <c r="G67" s="16">
        <v>60</v>
      </c>
      <c r="H67" s="57">
        <v>0</v>
      </c>
      <c r="I67" s="57">
        <v>0</v>
      </c>
    </row>
    <row r="68" spans="1:9" ht="12.75" customHeight="1" x14ac:dyDescent="0.2">
      <c r="A68" s="322" t="s">
        <v>107</v>
      </c>
      <c r="B68" s="323"/>
      <c r="C68" s="323"/>
      <c r="D68" s="323"/>
      <c r="E68" s="323"/>
      <c r="F68" s="324"/>
      <c r="G68" s="16">
        <v>61</v>
      </c>
      <c r="H68" s="57">
        <v>687761</v>
      </c>
      <c r="I68" s="57">
        <v>613241</v>
      </c>
    </row>
    <row r="69" spans="1:9" ht="12.75" customHeight="1" x14ac:dyDescent="0.2">
      <c r="A69" s="322" t="s">
        <v>108</v>
      </c>
      <c r="B69" s="323"/>
      <c r="C69" s="323"/>
      <c r="D69" s="323"/>
      <c r="E69" s="323"/>
      <c r="F69" s="324"/>
      <c r="G69" s="16">
        <v>62</v>
      </c>
      <c r="H69" s="57">
        <v>140150</v>
      </c>
      <c r="I69" s="57">
        <v>0</v>
      </c>
    </row>
    <row r="70" spans="1:9" ht="12.75" customHeight="1" x14ac:dyDescent="0.2">
      <c r="A70" s="348" t="s">
        <v>109</v>
      </c>
      <c r="B70" s="349"/>
      <c r="C70" s="349"/>
      <c r="D70" s="349"/>
      <c r="E70" s="349"/>
      <c r="F70" s="350"/>
      <c r="G70" s="16">
        <v>63</v>
      </c>
      <c r="H70" s="57">
        <v>550142638</v>
      </c>
      <c r="I70" s="57">
        <v>665932900</v>
      </c>
    </row>
    <row r="71" spans="1:9" ht="12.75" customHeight="1" x14ac:dyDescent="0.2">
      <c r="A71" s="354" t="s">
        <v>110</v>
      </c>
      <c r="B71" s="355"/>
      <c r="C71" s="355"/>
      <c r="D71" s="355"/>
      <c r="E71" s="355"/>
      <c r="F71" s="356"/>
      <c r="G71" s="16">
        <v>64</v>
      </c>
      <c r="H71" s="57">
        <v>20339193</v>
      </c>
      <c r="I71" s="57">
        <v>55358952</v>
      </c>
    </row>
    <row r="72" spans="1:9" ht="12.75" customHeight="1" x14ac:dyDescent="0.2">
      <c r="A72" s="325" t="s">
        <v>111</v>
      </c>
      <c r="B72" s="326"/>
      <c r="C72" s="326"/>
      <c r="D72" s="326"/>
      <c r="E72" s="326"/>
      <c r="F72" s="327"/>
      <c r="G72" s="17">
        <v>65</v>
      </c>
      <c r="H72" s="58">
        <f>H8+H9+H44+H71</f>
        <v>6495302583</v>
      </c>
      <c r="I72" s="58">
        <f>I8+I9+I44+I71</f>
        <v>6879583080</v>
      </c>
    </row>
    <row r="73" spans="1:9" ht="12.75" customHeight="1" x14ac:dyDescent="0.2">
      <c r="A73" s="357" t="s">
        <v>112</v>
      </c>
      <c r="B73" s="358"/>
      <c r="C73" s="358"/>
      <c r="D73" s="358"/>
      <c r="E73" s="358"/>
      <c r="F73" s="359"/>
      <c r="G73" s="19">
        <v>66</v>
      </c>
      <c r="H73" s="59">
        <v>54355927</v>
      </c>
      <c r="I73" s="59">
        <v>54261380</v>
      </c>
    </row>
    <row r="74" spans="1:9" x14ac:dyDescent="0.2">
      <c r="A74" s="360" t="s">
        <v>113</v>
      </c>
      <c r="B74" s="361"/>
      <c r="C74" s="361"/>
      <c r="D74" s="361"/>
      <c r="E74" s="361"/>
      <c r="F74" s="361"/>
      <c r="G74" s="361"/>
      <c r="H74" s="361"/>
      <c r="I74" s="361"/>
    </row>
    <row r="75" spans="1:9" ht="12.75" customHeight="1" x14ac:dyDescent="0.2">
      <c r="A75" s="320" t="s">
        <v>114</v>
      </c>
      <c r="B75" s="320"/>
      <c r="C75" s="320"/>
      <c r="D75" s="320"/>
      <c r="E75" s="320"/>
      <c r="F75" s="320"/>
      <c r="G75" s="17">
        <v>67</v>
      </c>
      <c r="H75" s="58">
        <f>H76+H77+H78+H84+H85+H89+H92+H95</f>
        <v>3219069759</v>
      </c>
      <c r="I75" s="58">
        <f>I76+I77+I78+I84+I85+I89+I92+I95</f>
        <v>2863857326</v>
      </c>
    </row>
    <row r="76" spans="1:9" ht="12.75" customHeight="1" x14ac:dyDescent="0.2">
      <c r="A76" s="321" t="s">
        <v>115</v>
      </c>
      <c r="B76" s="321"/>
      <c r="C76" s="321"/>
      <c r="D76" s="321"/>
      <c r="E76" s="321"/>
      <c r="F76" s="321"/>
      <c r="G76" s="16">
        <v>68</v>
      </c>
      <c r="H76" s="57">
        <v>1672021210</v>
      </c>
      <c r="I76" s="57">
        <v>1672021210</v>
      </c>
    </row>
    <row r="77" spans="1:9" ht="12.75" customHeight="1" x14ac:dyDescent="0.2">
      <c r="A77" s="321" t="s">
        <v>116</v>
      </c>
      <c r="B77" s="321"/>
      <c r="C77" s="321"/>
      <c r="D77" s="321"/>
      <c r="E77" s="321"/>
      <c r="F77" s="321"/>
      <c r="G77" s="16">
        <v>69</v>
      </c>
      <c r="H77" s="57">
        <v>5223432</v>
      </c>
      <c r="I77" s="57">
        <v>5223432</v>
      </c>
    </row>
    <row r="78" spans="1:9" ht="12.75" customHeight="1" x14ac:dyDescent="0.2">
      <c r="A78" s="351" t="s">
        <v>117</v>
      </c>
      <c r="B78" s="351"/>
      <c r="C78" s="351"/>
      <c r="D78" s="351"/>
      <c r="E78" s="351"/>
      <c r="F78" s="351"/>
      <c r="G78" s="17">
        <v>70</v>
      </c>
      <c r="H78" s="58">
        <f>SUM(H79:H83)</f>
        <v>95998078</v>
      </c>
      <c r="I78" s="58">
        <f>SUM(I79:I83)</f>
        <v>98511512</v>
      </c>
    </row>
    <row r="79" spans="1:9" ht="12.75" customHeight="1" x14ac:dyDescent="0.2">
      <c r="A79" s="316" t="s">
        <v>118</v>
      </c>
      <c r="B79" s="316"/>
      <c r="C79" s="316"/>
      <c r="D79" s="316"/>
      <c r="E79" s="316"/>
      <c r="F79" s="316"/>
      <c r="G79" s="16">
        <v>71</v>
      </c>
      <c r="H79" s="57">
        <v>83601061</v>
      </c>
      <c r="I79" s="57">
        <v>83601061</v>
      </c>
    </row>
    <row r="80" spans="1:9" ht="12.75" customHeight="1" x14ac:dyDescent="0.2">
      <c r="A80" s="316" t="s">
        <v>119</v>
      </c>
      <c r="B80" s="316"/>
      <c r="C80" s="316"/>
      <c r="D80" s="316"/>
      <c r="E80" s="316"/>
      <c r="F80" s="316"/>
      <c r="G80" s="16">
        <v>72</v>
      </c>
      <c r="H80" s="57">
        <v>136815284</v>
      </c>
      <c r="I80" s="57">
        <v>136815284</v>
      </c>
    </row>
    <row r="81" spans="1:9" ht="12.75" customHeight="1" x14ac:dyDescent="0.2">
      <c r="A81" s="316" t="s">
        <v>120</v>
      </c>
      <c r="B81" s="316"/>
      <c r="C81" s="316"/>
      <c r="D81" s="316"/>
      <c r="E81" s="316"/>
      <c r="F81" s="316"/>
      <c r="G81" s="16">
        <v>73</v>
      </c>
      <c r="H81" s="57">
        <v>-124418267</v>
      </c>
      <c r="I81" s="57">
        <v>-124418267</v>
      </c>
    </row>
    <row r="82" spans="1:9" ht="12.75" customHeight="1" x14ac:dyDescent="0.2">
      <c r="A82" s="316" t="s">
        <v>121</v>
      </c>
      <c r="B82" s="316"/>
      <c r="C82" s="316"/>
      <c r="D82" s="316"/>
      <c r="E82" s="316"/>
      <c r="F82" s="316"/>
      <c r="G82" s="16">
        <v>74</v>
      </c>
      <c r="H82" s="57">
        <v>0</v>
      </c>
      <c r="I82" s="57">
        <v>0</v>
      </c>
    </row>
    <row r="83" spans="1:9" ht="12.75" customHeight="1" x14ac:dyDescent="0.2">
      <c r="A83" s="316" t="s">
        <v>122</v>
      </c>
      <c r="B83" s="316"/>
      <c r="C83" s="316"/>
      <c r="D83" s="316"/>
      <c r="E83" s="316"/>
      <c r="F83" s="316"/>
      <c r="G83" s="16">
        <v>75</v>
      </c>
      <c r="H83" s="57">
        <v>0</v>
      </c>
      <c r="I83" s="57">
        <v>2513434</v>
      </c>
    </row>
    <row r="84" spans="1:9" ht="12.75" customHeight="1" x14ac:dyDescent="0.2">
      <c r="A84" s="321" t="s">
        <v>123</v>
      </c>
      <c r="B84" s="321"/>
      <c r="C84" s="321"/>
      <c r="D84" s="321"/>
      <c r="E84" s="321"/>
      <c r="F84" s="321"/>
      <c r="G84" s="16">
        <v>76</v>
      </c>
      <c r="H84" s="57">
        <v>0</v>
      </c>
      <c r="I84" s="57">
        <v>0</v>
      </c>
    </row>
    <row r="85" spans="1:9" ht="12.75" customHeight="1" x14ac:dyDescent="0.2">
      <c r="A85" s="351" t="s">
        <v>124</v>
      </c>
      <c r="B85" s="351"/>
      <c r="C85" s="351"/>
      <c r="D85" s="351"/>
      <c r="E85" s="351"/>
      <c r="F85" s="351"/>
      <c r="G85" s="17">
        <v>77</v>
      </c>
      <c r="H85" s="58">
        <f>H86+H87+H88</f>
        <v>61474</v>
      </c>
      <c r="I85" s="58">
        <f>I86+I87+I88</f>
        <v>872</v>
      </c>
    </row>
    <row r="86" spans="1:9" ht="12.75" customHeight="1" x14ac:dyDescent="0.2">
      <c r="A86" s="316" t="s">
        <v>125</v>
      </c>
      <c r="B86" s="316"/>
      <c r="C86" s="316"/>
      <c r="D86" s="316"/>
      <c r="E86" s="316"/>
      <c r="F86" s="316"/>
      <c r="G86" s="16">
        <v>78</v>
      </c>
      <c r="H86" s="57">
        <v>61474</v>
      </c>
      <c r="I86" s="57">
        <v>872</v>
      </c>
    </row>
    <row r="87" spans="1:9" ht="12.75" customHeight="1" x14ac:dyDescent="0.2">
      <c r="A87" s="316" t="s">
        <v>126</v>
      </c>
      <c r="B87" s="316"/>
      <c r="C87" s="316"/>
      <c r="D87" s="316"/>
      <c r="E87" s="316"/>
      <c r="F87" s="316"/>
      <c r="G87" s="16">
        <v>79</v>
      </c>
      <c r="H87" s="57">
        <v>0</v>
      </c>
      <c r="I87" s="57">
        <v>0</v>
      </c>
    </row>
    <row r="88" spans="1:9" ht="12.75" customHeight="1" x14ac:dyDescent="0.2">
      <c r="A88" s="316" t="s">
        <v>127</v>
      </c>
      <c r="B88" s="316"/>
      <c r="C88" s="316"/>
      <c r="D88" s="316"/>
      <c r="E88" s="316"/>
      <c r="F88" s="316"/>
      <c r="G88" s="16">
        <v>80</v>
      </c>
      <c r="H88" s="57">
        <v>0</v>
      </c>
      <c r="I88" s="57">
        <v>0</v>
      </c>
    </row>
    <row r="89" spans="1:9" ht="22.9" customHeight="1" x14ac:dyDescent="0.2">
      <c r="A89" s="351" t="s">
        <v>128</v>
      </c>
      <c r="B89" s="351"/>
      <c r="C89" s="351"/>
      <c r="D89" s="351"/>
      <c r="E89" s="351"/>
      <c r="F89" s="351"/>
      <c r="G89" s="17">
        <v>81</v>
      </c>
      <c r="H89" s="58">
        <f>H90-H91</f>
        <v>430206412</v>
      </c>
      <c r="I89" s="58">
        <f>I90-I91</f>
        <v>715882878</v>
      </c>
    </row>
    <row r="90" spans="1:9" ht="12.75" customHeight="1" x14ac:dyDescent="0.2">
      <c r="A90" s="316" t="s">
        <v>129</v>
      </c>
      <c r="B90" s="316"/>
      <c r="C90" s="316"/>
      <c r="D90" s="316"/>
      <c r="E90" s="316"/>
      <c r="F90" s="316"/>
      <c r="G90" s="16">
        <v>82</v>
      </c>
      <c r="H90" s="57">
        <v>430206412</v>
      </c>
      <c r="I90" s="57">
        <v>715882878</v>
      </c>
    </row>
    <row r="91" spans="1:9" ht="12.75" customHeight="1" x14ac:dyDescent="0.2">
      <c r="A91" s="316" t="s">
        <v>130</v>
      </c>
      <c r="B91" s="316"/>
      <c r="C91" s="316"/>
      <c r="D91" s="316"/>
      <c r="E91" s="316"/>
      <c r="F91" s="316"/>
      <c r="G91" s="16">
        <v>83</v>
      </c>
      <c r="H91" s="44">
        <v>0</v>
      </c>
      <c r="I91" s="57">
        <v>0</v>
      </c>
    </row>
    <row r="92" spans="1:9" ht="12.75" customHeight="1" x14ac:dyDescent="0.2">
      <c r="A92" s="351" t="s">
        <v>131</v>
      </c>
      <c r="B92" s="351"/>
      <c r="C92" s="351"/>
      <c r="D92" s="351"/>
      <c r="E92" s="351"/>
      <c r="F92" s="351"/>
      <c r="G92" s="17">
        <v>84</v>
      </c>
      <c r="H92" s="58">
        <f>H93-H94</f>
        <v>284535940</v>
      </c>
      <c r="I92" s="58">
        <f>I93-I94</f>
        <v>-329593506</v>
      </c>
    </row>
    <row r="93" spans="1:9" ht="12.75" customHeight="1" x14ac:dyDescent="0.2">
      <c r="A93" s="316" t="s">
        <v>132</v>
      </c>
      <c r="B93" s="316"/>
      <c r="C93" s="316"/>
      <c r="D93" s="316"/>
      <c r="E93" s="316"/>
      <c r="F93" s="316"/>
      <c r="G93" s="16">
        <v>85</v>
      </c>
      <c r="H93" s="57">
        <v>284535940</v>
      </c>
      <c r="I93" s="57">
        <v>0</v>
      </c>
    </row>
    <row r="94" spans="1:9" ht="12.75" customHeight="1" x14ac:dyDescent="0.2">
      <c r="A94" s="316" t="s">
        <v>133</v>
      </c>
      <c r="B94" s="316"/>
      <c r="C94" s="316"/>
      <c r="D94" s="316"/>
      <c r="E94" s="316"/>
      <c r="F94" s="316"/>
      <c r="G94" s="16">
        <v>86</v>
      </c>
      <c r="H94" s="57">
        <v>0</v>
      </c>
      <c r="I94" s="57">
        <v>329593506</v>
      </c>
    </row>
    <row r="95" spans="1:9" ht="12.75" customHeight="1" x14ac:dyDescent="0.2">
      <c r="A95" s="321" t="s">
        <v>134</v>
      </c>
      <c r="B95" s="321"/>
      <c r="C95" s="321"/>
      <c r="D95" s="321"/>
      <c r="E95" s="321"/>
      <c r="F95" s="321"/>
      <c r="G95" s="16">
        <v>87</v>
      </c>
      <c r="H95" s="57">
        <v>731023213</v>
      </c>
      <c r="I95" s="57">
        <v>701810928</v>
      </c>
    </row>
    <row r="96" spans="1:9" ht="12.75" customHeight="1" x14ac:dyDescent="0.2">
      <c r="A96" s="320" t="s">
        <v>135</v>
      </c>
      <c r="B96" s="320"/>
      <c r="C96" s="320"/>
      <c r="D96" s="320"/>
      <c r="E96" s="320"/>
      <c r="F96" s="320"/>
      <c r="G96" s="17">
        <v>88</v>
      </c>
      <c r="H96" s="58">
        <f>SUM(H97:H102)</f>
        <v>125529523</v>
      </c>
      <c r="I96" s="58">
        <f>SUM(I97:I102)</f>
        <v>141118430</v>
      </c>
    </row>
    <row r="97" spans="1:9" ht="25.9" customHeight="1" x14ac:dyDescent="0.2">
      <c r="A97" s="316" t="s">
        <v>136</v>
      </c>
      <c r="B97" s="316"/>
      <c r="C97" s="316"/>
      <c r="D97" s="316"/>
      <c r="E97" s="316"/>
      <c r="F97" s="316"/>
      <c r="G97" s="16">
        <v>89</v>
      </c>
      <c r="H97" s="57">
        <v>13875517</v>
      </c>
      <c r="I97" s="57">
        <v>26089854</v>
      </c>
    </row>
    <row r="98" spans="1:9" ht="12.75" customHeight="1" x14ac:dyDescent="0.2">
      <c r="A98" s="316" t="s">
        <v>137</v>
      </c>
      <c r="B98" s="316"/>
      <c r="C98" s="316"/>
      <c r="D98" s="316"/>
      <c r="E98" s="316"/>
      <c r="F98" s="316"/>
      <c r="G98" s="16">
        <v>90</v>
      </c>
      <c r="H98" s="57">
        <v>0</v>
      </c>
      <c r="I98" s="57">
        <v>0</v>
      </c>
    </row>
    <row r="99" spans="1:9" ht="12.75" customHeight="1" x14ac:dyDescent="0.2">
      <c r="A99" s="316" t="s">
        <v>138</v>
      </c>
      <c r="B99" s="316"/>
      <c r="C99" s="316"/>
      <c r="D99" s="316"/>
      <c r="E99" s="316"/>
      <c r="F99" s="316"/>
      <c r="G99" s="16">
        <v>91</v>
      </c>
      <c r="H99" s="57">
        <v>51607209</v>
      </c>
      <c r="I99" s="57">
        <v>57420166</v>
      </c>
    </row>
    <row r="100" spans="1:9" ht="12.75" customHeight="1" x14ac:dyDescent="0.2">
      <c r="A100" s="316" t="s">
        <v>139</v>
      </c>
      <c r="B100" s="316"/>
      <c r="C100" s="316"/>
      <c r="D100" s="316"/>
      <c r="E100" s="316"/>
      <c r="F100" s="316"/>
      <c r="G100" s="16">
        <v>92</v>
      </c>
      <c r="H100" s="57">
        <v>0</v>
      </c>
      <c r="I100" s="57">
        <v>0</v>
      </c>
    </row>
    <row r="101" spans="1:9" ht="12.75" customHeight="1" x14ac:dyDescent="0.2">
      <c r="A101" s="316" t="s">
        <v>140</v>
      </c>
      <c r="B101" s="316"/>
      <c r="C101" s="316"/>
      <c r="D101" s="316"/>
      <c r="E101" s="316"/>
      <c r="F101" s="316"/>
      <c r="G101" s="16">
        <v>93</v>
      </c>
      <c r="H101" s="57">
        <v>0</v>
      </c>
      <c r="I101" s="57">
        <v>0</v>
      </c>
    </row>
    <row r="102" spans="1:9" ht="12.75" customHeight="1" x14ac:dyDescent="0.2">
      <c r="A102" s="316" t="s">
        <v>141</v>
      </c>
      <c r="B102" s="316"/>
      <c r="C102" s="316"/>
      <c r="D102" s="316"/>
      <c r="E102" s="316"/>
      <c r="F102" s="316"/>
      <c r="G102" s="16">
        <v>94</v>
      </c>
      <c r="H102" s="57">
        <v>60046797</v>
      </c>
      <c r="I102" s="57">
        <v>57608410</v>
      </c>
    </row>
    <row r="103" spans="1:9" ht="12.75" customHeight="1" x14ac:dyDescent="0.2">
      <c r="A103" s="320" t="s">
        <v>142</v>
      </c>
      <c r="B103" s="320"/>
      <c r="C103" s="320"/>
      <c r="D103" s="320"/>
      <c r="E103" s="320"/>
      <c r="F103" s="320"/>
      <c r="G103" s="17">
        <v>95</v>
      </c>
      <c r="H103" s="58">
        <f>SUM(H104:H114)</f>
        <v>2546866358</v>
      </c>
      <c r="I103" s="58">
        <f>SUM(I104:I114)</f>
        <v>2867349347</v>
      </c>
    </row>
    <row r="104" spans="1:9" ht="12.75" customHeight="1" x14ac:dyDescent="0.2">
      <c r="A104" s="316" t="s">
        <v>143</v>
      </c>
      <c r="B104" s="316"/>
      <c r="C104" s="316"/>
      <c r="D104" s="316"/>
      <c r="E104" s="316"/>
      <c r="F104" s="316"/>
      <c r="G104" s="16">
        <v>96</v>
      </c>
      <c r="H104" s="57">
        <v>0</v>
      </c>
      <c r="I104" s="112">
        <v>0</v>
      </c>
    </row>
    <row r="105" spans="1:9" ht="12.75" customHeight="1" x14ac:dyDescent="0.2">
      <c r="A105" s="316" t="s">
        <v>144</v>
      </c>
      <c r="B105" s="316"/>
      <c r="C105" s="316"/>
      <c r="D105" s="316"/>
      <c r="E105" s="316"/>
      <c r="F105" s="316"/>
      <c r="G105" s="16">
        <v>97</v>
      </c>
      <c r="H105" s="57">
        <v>0</v>
      </c>
      <c r="I105" s="112">
        <v>0</v>
      </c>
    </row>
    <row r="106" spans="1:9" ht="24.6" customHeight="1" x14ac:dyDescent="0.2">
      <c r="A106" s="316" t="s">
        <v>145</v>
      </c>
      <c r="B106" s="316"/>
      <c r="C106" s="316"/>
      <c r="D106" s="316"/>
      <c r="E106" s="316"/>
      <c r="F106" s="316"/>
      <c r="G106" s="16">
        <v>98</v>
      </c>
      <c r="H106" s="57">
        <v>0</v>
      </c>
      <c r="I106" s="112">
        <v>0</v>
      </c>
    </row>
    <row r="107" spans="1:9" ht="22.15" customHeight="1" x14ac:dyDescent="0.2">
      <c r="A107" s="316" t="s">
        <v>146</v>
      </c>
      <c r="B107" s="316"/>
      <c r="C107" s="316"/>
      <c r="D107" s="316"/>
      <c r="E107" s="316"/>
      <c r="F107" s="316"/>
      <c r="G107" s="16">
        <v>99</v>
      </c>
      <c r="H107" s="57">
        <v>0</v>
      </c>
      <c r="I107" s="112">
        <v>0</v>
      </c>
    </row>
    <row r="108" spans="1:9" ht="12.75" customHeight="1" x14ac:dyDescent="0.2">
      <c r="A108" s="316" t="s">
        <v>147</v>
      </c>
      <c r="B108" s="316"/>
      <c r="C108" s="316"/>
      <c r="D108" s="316"/>
      <c r="E108" s="316"/>
      <c r="F108" s="316"/>
      <c r="G108" s="16">
        <v>100</v>
      </c>
      <c r="H108" s="57">
        <v>2652000</v>
      </c>
      <c r="I108" s="112">
        <v>0</v>
      </c>
    </row>
    <row r="109" spans="1:9" ht="12.75" customHeight="1" x14ac:dyDescent="0.2">
      <c r="A109" s="316" t="s">
        <v>148</v>
      </c>
      <c r="B109" s="316"/>
      <c r="C109" s="316"/>
      <c r="D109" s="316"/>
      <c r="E109" s="316"/>
      <c r="F109" s="316"/>
      <c r="G109" s="16">
        <v>101</v>
      </c>
      <c r="H109" s="57">
        <v>2443662677</v>
      </c>
      <c r="I109" s="112">
        <v>2770275555</v>
      </c>
    </row>
    <row r="110" spans="1:9" ht="12.75" customHeight="1" x14ac:dyDescent="0.2">
      <c r="A110" s="316" t="s">
        <v>149</v>
      </c>
      <c r="B110" s="316"/>
      <c r="C110" s="316"/>
      <c r="D110" s="316"/>
      <c r="E110" s="316"/>
      <c r="F110" s="316"/>
      <c r="G110" s="16">
        <v>102</v>
      </c>
      <c r="H110" s="57">
        <v>0</v>
      </c>
      <c r="I110" s="112">
        <v>0</v>
      </c>
    </row>
    <row r="111" spans="1:9" ht="12.75" customHeight="1" x14ac:dyDescent="0.2">
      <c r="A111" s="316" t="s">
        <v>150</v>
      </c>
      <c r="B111" s="316"/>
      <c r="C111" s="316"/>
      <c r="D111" s="316"/>
      <c r="E111" s="316"/>
      <c r="F111" s="316"/>
      <c r="G111" s="16">
        <v>103</v>
      </c>
      <c r="H111" s="57">
        <v>0</v>
      </c>
      <c r="I111" s="112">
        <v>0</v>
      </c>
    </row>
    <row r="112" spans="1:9" ht="12.75" customHeight="1" x14ac:dyDescent="0.2">
      <c r="A112" s="316" t="s">
        <v>151</v>
      </c>
      <c r="B112" s="316"/>
      <c r="C112" s="316"/>
      <c r="D112" s="316"/>
      <c r="E112" s="316"/>
      <c r="F112" s="316"/>
      <c r="G112" s="16">
        <v>104</v>
      </c>
      <c r="H112" s="57">
        <v>0</v>
      </c>
      <c r="I112" s="112">
        <v>0</v>
      </c>
    </row>
    <row r="113" spans="1:9" ht="12.75" customHeight="1" x14ac:dyDescent="0.2">
      <c r="A113" s="316" t="s">
        <v>152</v>
      </c>
      <c r="B113" s="316"/>
      <c r="C113" s="316"/>
      <c r="D113" s="316"/>
      <c r="E113" s="316"/>
      <c r="F113" s="316"/>
      <c r="G113" s="16">
        <v>105</v>
      </c>
      <c r="H113" s="57">
        <v>37505640</v>
      </c>
      <c r="I113" s="112">
        <v>38781433</v>
      </c>
    </row>
    <row r="114" spans="1:9" ht="12.75" customHeight="1" x14ac:dyDescent="0.2">
      <c r="A114" s="316" t="s">
        <v>153</v>
      </c>
      <c r="B114" s="316"/>
      <c r="C114" s="316"/>
      <c r="D114" s="316"/>
      <c r="E114" s="316"/>
      <c r="F114" s="316"/>
      <c r="G114" s="16">
        <v>106</v>
      </c>
      <c r="H114" s="112">
        <v>63046041</v>
      </c>
      <c r="I114" s="112">
        <v>58292359</v>
      </c>
    </row>
    <row r="115" spans="1:9" ht="12.75" customHeight="1" x14ac:dyDescent="0.2">
      <c r="A115" s="320" t="s">
        <v>154</v>
      </c>
      <c r="B115" s="320"/>
      <c r="C115" s="320"/>
      <c r="D115" s="320"/>
      <c r="E115" s="320"/>
      <c r="F115" s="320"/>
      <c r="G115" s="17">
        <v>107</v>
      </c>
      <c r="H115" s="58">
        <f>SUM(H116:H129)</f>
        <v>526341998</v>
      </c>
      <c r="I115" s="58">
        <f>SUM(I116:I129)</f>
        <v>934437190</v>
      </c>
    </row>
    <row r="116" spans="1:9" ht="12.75" customHeight="1" x14ac:dyDescent="0.2">
      <c r="A116" s="316" t="s">
        <v>155</v>
      </c>
      <c r="B116" s="316"/>
      <c r="C116" s="316"/>
      <c r="D116" s="316"/>
      <c r="E116" s="316"/>
      <c r="F116" s="316"/>
      <c r="G116" s="16">
        <v>108</v>
      </c>
      <c r="H116" s="57">
        <v>23725</v>
      </c>
      <c r="I116" s="57">
        <v>0</v>
      </c>
    </row>
    <row r="117" spans="1:9" ht="12.75" customHeight="1" x14ac:dyDescent="0.2">
      <c r="A117" s="316" t="s">
        <v>156</v>
      </c>
      <c r="B117" s="316"/>
      <c r="C117" s="316"/>
      <c r="D117" s="316"/>
      <c r="E117" s="316"/>
      <c r="F117" s="316"/>
      <c r="G117" s="16">
        <v>109</v>
      </c>
      <c r="H117" s="57">
        <v>0</v>
      </c>
      <c r="I117" s="57">
        <v>0</v>
      </c>
    </row>
    <row r="118" spans="1:9" ht="21.6" customHeight="1" x14ac:dyDescent="0.2">
      <c r="A118" s="316" t="s">
        <v>157</v>
      </c>
      <c r="B118" s="316"/>
      <c r="C118" s="316"/>
      <c r="D118" s="316"/>
      <c r="E118" s="316"/>
      <c r="F118" s="316"/>
      <c r="G118" s="16">
        <v>110</v>
      </c>
      <c r="H118" s="57">
        <v>0</v>
      </c>
      <c r="I118" s="57">
        <v>0</v>
      </c>
    </row>
    <row r="119" spans="1:9" ht="25.9" customHeight="1" x14ac:dyDescent="0.2">
      <c r="A119" s="316" t="s">
        <v>158</v>
      </c>
      <c r="B119" s="316"/>
      <c r="C119" s="316"/>
      <c r="D119" s="316"/>
      <c r="E119" s="316"/>
      <c r="F119" s="316"/>
      <c r="G119" s="16">
        <v>111</v>
      </c>
      <c r="H119" s="57">
        <v>0</v>
      </c>
      <c r="I119" s="57">
        <v>0</v>
      </c>
    </row>
    <row r="120" spans="1:9" ht="12.75" customHeight="1" x14ac:dyDescent="0.2">
      <c r="A120" s="316" t="s">
        <v>159</v>
      </c>
      <c r="B120" s="316"/>
      <c r="C120" s="316"/>
      <c r="D120" s="316"/>
      <c r="E120" s="316"/>
      <c r="F120" s="316"/>
      <c r="G120" s="16">
        <v>112</v>
      </c>
      <c r="H120" s="57">
        <v>2755000</v>
      </c>
      <c r="I120" s="57">
        <v>5304000</v>
      </c>
    </row>
    <row r="121" spans="1:9" ht="12.75" customHeight="1" x14ac:dyDescent="0.2">
      <c r="A121" s="316" t="s">
        <v>160</v>
      </c>
      <c r="B121" s="316"/>
      <c r="C121" s="316"/>
      <c r="D121" s="316"/>
      <c r="E121" s="316"/>
      <c r="F121" s="316"/>
      <c r="G121" s="16">
        <v>113</v>
      </c>
      <c r="H121" s="57">
        <v>285262246</v>
      </c>
      <c r="I121" s="57">
        <v>733061607</v>
      </c>
    </row>
    <row r="122" spans="1:9" ht="12.75" customHeight="1" x14ac:dyDescent="0.2">
      <c r="A122" s="316" t="s">
        <v>161</v>
      </c>
      <c r="B122" s="316"/>
      <c r="C122" s="316"/>
      <c r="D122" s="316"/>
      <c r="E122" s="316"/>
      <c r="F122" s="316"/>
      <c r="G122" s="16">
        <v>114</v>
      </c>
      <c r="H122" s="57">
        <v>38363694</v>
      </c>
      <c r="I122" s="57">
        <v>69608737</v>
      </c>
    </row>
    <row r="123" spans="1:9" ht="12.75" customHeight="1" x14ac:dyDescent="0.2">
      <c r="A123" s="316" t="s">
        <v>162</v>
      </c>
      <c r="B123" s="316"/>
      <c r="C123" s="316"/>
      <c r="D123" s="316"/>
      <c r="E123" s="316"/>
      <c r="F123" s="316"/>
      <c r="G123" s="16">
        <v>115</v>
      </c>
      <c r="H123" s="57">
        <v>145722270</v>
      </c>
      <c r="I123" s="57">
        <v>61808783</v>
      </c>
    </row>
    <row r="124" spans="1:9" x14ac:dyDescent="0.2">
      <c r="A124" s="316" t="s">
        <v>163</v>
      </c>
      <c r="B124" s="316"/>
      <c r="C124" s="316"/>
      <c r="D124" s="316"/>
      <c r="E124" s="316"/>
      <c r="F124" s="316"/>
      <c r="G124" s="16">
        <v>116</v>
      </c>
      <c r="H124" s="57">
        <v>0</v>
      </c>
      <c r="I124" s="57">
        <v>6625196</v>
      </c>
    </row>
    <row r="125" spans="1:9" x14ac:dyDescent="0.2">
      <c r="A125" s="316" t="s">
        <v>164</v>
      </c>
      <c r="B125" s="316"/>
      <c r="C125" s="316"/>
      <c r="D125" s="316"/>
      <c r="E125" s="316"/>
      <c r="F125" s="316"/>
      <c r="G125" s="16">
        <v>117</v>
      </c>
      <c r="H125" s="57">
        <v>29133042</v>
      </c>
      <c r="I125" s="57">
        <v>19186775</v>
      </c>
    </row>
    <row r="126" spans="1:9" x14ac:dyDescent="0.2">
      <c r="A126" s="316" t="s">
        <v>165</v>
      </c>
      <c r="B126" s="316"/>
      <c r="C126" s="316"/>
      <c r="D126" s="316"/>
      <c r="E126" s="316"/>
      <c r="F126" s="316"/>
      <c r="G126" s="16">
        <v>118</v>
      </c>
      <c r="H126" s="57">
        <v>12309349</v>
      </c>
      <c r="I126" s="57">
        <v>6130006</v>
      </c>
    </row>
    <row r="127" spans="1:9" x14ac:dyDescent="0.2">
      <c r="A127" s="316" t="s">
        <v>166</v>
      </c>
      <c r="B127" s="316"/>
      <c r="C127" s="316"/>
      <c r="D127" s="316"/>
      <c r="E127" s="316"/>
      <c r="F127" s="316"/>
      <c r="G127" s="16">
        <v>119</v>
      </c>
      <c r="H127" s="57">
        <v>389276</v>
      </c>
      <c r="I127" s="57">
        <v>389276</v>
      </c>
    </row>
    <row r="128" spans="1:9" x14ac:dyDescent="0.2">
      <c r="A128" s="316" t="s">
        <v>167</v>
      </c>
      <c r="B128" s="316"/>
      <c r="C128" s="316"/>
      <c r="D128" s="316"/>
      <c r="E128" s="316"/>
      <c r="F128" s="316"/>
      <c r="G128" s="16">
        <v>120</v>
      </c>
      <c r="H128" s="57">
        <v>0</v>
      </c>
      <c r="I128" s="57">
        <v>0</v>
      </c>
    </row>
    <row r="129" spans="1:9" x14ac:dyDescent="0.2">
      <c r="A129" s="316" t="s">
        <v>168</v>
      </c>
      <c r="B129" s="316"/>
      <c r="C129" s="316"/>
      <c r="D129" s="316"/>
      <c r="E129" s="316"/>
      <c r="F129" s="316"/>
      <c r="G129" s="16">
        <v>121</v>
      </c>
      <c r="H129" s="57">
        <v>12383396</v>
      </c>
      <c r="I129" s="57">
        <v>32322810</v>
      </c>
    </row>
    <row r="130" spans="1:9" ht="22.15" customHeight="1" x14ac:dyDescent="0.2">
      <c r="A130" s="352" t="s">
        <v>169</v>
      </c>
      <c r="B130" s="352"/>
      <c r="C130" s="352"/>
      <c r="D130" s="352"/>
      <c r="E130" s="352"/>
      <c r="F130" s="352"/>
      <c r="G130" s="16">
        <v>122</v>
      </c>
      <c r="H130" s="57">
        <v>77494945</v>
      </c>
      <c r="I130" s="57">
        <v>72820787</v>
      </c>
    </row>
    <row r="131" spans="1:9" x14ac:dyDescent="0.2">
      <c r="A131" s="320" t="s">
        <v>170</v>
      </c>
      <c r="B131" s="320"/>
      <c r="C131" s="320"/>
      <c r="D131" s="320"/>
      <c r="E131" s="320"/>
      <c r="F131" s="320"/>
      <c r="G131" s="17">
        <v>123</v>
      </c>
      <c r="H131" s="58">
        <f>H75+H96+H103+H115+H130</f>
        <v>6495302583</v>
      </c>
      <c r="I131" s="58">
        <f>I75+I96+I103+I115+I130</f>
        <v>6879583080</v>
      </c>
    </row>
    <row r="132" spans="1:9" x14ac:dyDescent="0.2">
      <c r="A132" s="353" t="s">
        <v>171</v>
      </c>
      <c r="B132" s="353"/>
      <c r="C132" s="353"/>
      <c r="D132" s="353"/>
      <c r="E132" s="353"/>
      <c r="F132" s="353"/>
      <c r="G132" s="19">
        <v>124</v>
      </c>
      <c r="H132" s="59">
        <v>54355927</v>
      </c>
      <c r="I132" s="59">
        <v>54261380</v>
      </c>
    </row>
  </sheetData>
  <sheetProtection algorithmName="SHA-512" hashValue="UkOU9gLnGsbokQ1g6okHVHIalCreKmV9Tv97+DJyXlNREdx0XGiRmhhlNLEer/L9OsCFG1NmoJuvCfo2Tey2Xg==" saltValue="0M/nqei+Br/aloD/1ZCpP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conditionalFormatting sqref="I11:I16">
    <cfRule type="cellIs" dxfId="59" priority="25" stopIfTrue="1" operator="notEqual">
      <formula>ROUND(I11,0)</formula>
    </cfRule>
    <cfRule type="cellIs" dxfId="58" priority="26" stopIfTrue="1" operator="lessThan">
      <formula>0</formula>
    </cfRule>
  </conditionalFormatting>
  <conditionalFormatting sqref="I18:I26">
    <cfRule type="cellIs" dxfId="57" priority="23" stopIfTrue="1" operator="notEqual">
      <formula>ROUND(I18,0)</formula>
    </cfRule>
    <cfRule type="cellIs" dxfId="56" priority="24" stopIfTrue="1" operator="lessThan">
      <formula>0</formula>
    </cfRule>
  </conditionalFormatting>
  <conditionalFormatting sqref="I28:I37">
    <cfRule type="cellIs" dxfId="55" priority="21" stopIfTrue="1" operator="notEqual">
      <formula>ROUND(I28,0)</formula>
    </cfRule>
    <cfRule type="cellIs" dxfId="54" priority="22" stopIfTrue="1" operator="lessThan">
      <formula>0</formula>
    </cfRule>
  </conditionalFormatting>
  <conditionalFormatting sqref="I46:I52">
    <cfRule type="cellIs" dxfId="53" priority="19" stopIfTrue="1" operator="notEqual">
      <formula>ROUND(I46,0)</formula>
    </cfRule>
    <cfRule type="cellIs" dxfId="52" priority="20" stopIfTrue="1" operator="lessThan">
      <formula>0</formula>
    </cfRule>
  </conditionalFormatting>
  <conditionalFormatting sqref="I54:I59">
    <cfRule type="cellIs" dxfId="51" priority="17" stopIfTrue="1" operator="notEqual">
      <formula>ROUND(I54,0)</formula>
    </cfRule>
    <cfRule type="cellIs" dxfId="50" priority="18" stopIfTrue="1" operator="lessThan">
      <formula>0</formula>
    </cfRule>
  </conditionalFormatting>
  <conditionalFormatting sqref="I61:I71">
    <cfRule type="cellIs" dxfId="49" priority="15" stopIfTrue="1" operator="notEqual">
      <formula>ROUND(I61,0)</formula>
    </cfRule>
    <cfRule type="cellIs" dxfId="48" priority="16" stopIfTrue="1" operator="lessThan">
      <formula>0</formula>
    </cfRule>
  </conditionalFormatting>
  <conditionalFormatting sqref="I76:I77">
    <cfRule type="cellIs" dxfId="47" priority="13" stopIfTrue="1" operator="notEqual">
      <formula>ROUND(I76,0)</formula>
    </cfRule>
    <cfRule type="cellIs" dxfId="46" priority="14" stopIfTrue="1" operator="lessThan">
      <formula>0</formula>
    </cfRule>
  </conditionalFormatting>
  <conditionalFormatting sqref="I79:I84">
    <cfRule type="cellIs" dxfId="45" priority="12" stopIfTrue="1" operator="notEqual">
      <formula>ROUND(I79,0)</formula>
    </cfRule>
  </conditionalFormatting>
  <conditionalFormatting sqref="I86:I88">
    <cfRule type="cellIs" dxfId="44" priority="11" stopIfTrue="1" operator="notEqual">
      <formula>ROUND(I86,0)</formula>
    </cfRule>
  </conditionalFormatting>
  <conditionalFormatting sqref="I90:I91">
    <cfRule type="cellIs" dxfId="43" priority="9" stopIfTrue="1" operator="notEqual">
      <formula>ROUND(I90,0)</formula>
    </cfRule>
    <cfRule type="cellIs" dxfId="42" priority="10" stopIfTrue="1" operator="lessThan">
      <formula>0</formula>
    </cfRule>
  </conditionalFormatting>
  <conditionalFormatting sqref="I93:I95">
    <cfRule type="cellIs" dxfId="41" priority="7" stopIfTrue="1" operator="notEqual">
      <formula>ROUND(I93,0)</formula>
    </cfRule>
    <cfRule type="cellIs" dxfId="40" priority="8" stopIfTrue="1" operator="lessThan">
      <formula>0</formula>
    </cfRule>
  </conditionalFormatting>
  <conditionalFormatting sqref="I97:I102">
    <cfRule type="cellIs" dxfId="39" priority="5" stopIfTrue="1" operator="notEqual">
      <formula>ROUND(I97,0)</formula>
    </cfRule>
    <cfRule type="cellIs" dxfId="38" priority="6" stopIfTrue="1" operator="lessThan">
      <formula>0</formula>
    </cfRule>
  </conditionalFormatting>
  <conditionalFormatting sqref="I104:I114">
    <cfRule type="cellIs" dxfId="37" priority="3" stopIfTrue="1" operator="notEqual">
      <formula>ROUND(I104,0)</formula>
    </cfRule>
    <cfRule type="cellIs" dxfId="36" priority="4" stopIfTrue="1" operator="lessThan">
      <formula>0</formula>
    </cfRule>
  </conditionalFormatting>
  <conditionalFormatting sqref="I116:I130">
    <cfRule type="cellIs" dxfId="35" priority="1" stopIfTrue="1" operator="notEqual">
      <formula>ROUND(I116,0)</formula>
    </cfRule>
    <cfRule type="cellIs" dxfId="34" priority="2" stopIfTrue="1" operator="lessThan">
      <formula>0</formula>
    </cfRule>
  </conditionalFormatting>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95:I95 H75:I75 H92:I92 H77:I89">
      <formula1>999999999999</formula1>
    </dataValidation>
    <dataValidation type="whole" operator="greaterThanOrEqual" allowBlank="1" showInputMessage="1" showErrorMessage="1" errorTitle="Incorrect entry" error="You can enter only positive whole numbers or a zero" sqref="H76:I76 H8:I73 H93:I94 H90:I91 H96:I132">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63" zoomScale="120" zoomScaleNormal="120" zoomScaleSheetLayoutView="110" workbookViewId="0">
      <selection activeCell="J29" sqref="J29"/>
    </sheetView>
  </sheetViews>
  <sheetFormatPr defaultRowHeight="12.75" x14ac:dyDescent="0.2"/>
  <cols>
    <col min="1" max="7" width="9.140625" style="11"/>
    <col min="8" max="9" width="19.42578125" style="54"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66" t="s">
        <v>172</v>
      </c>
      <c r="B1" s="329"/>
      <c r="C1" s="329"/>
      <c r="D1" s="329"/>
      <c r="E1" s="329"/>
      <c r="F1" s="329"/>
      <c r="G1" s="329"/>
      <c r="H1" s="329"/>
      <c r="I1" s="329"/>
    </row>
    <row r="2" spans="1:9" x14ac:dyDescent="0.2">
      <c r="A2" s="365" t="s">
        <v>724</v>
      </c>
      <c r="B2" s="331"/>
      <c r="C2" s="331"/>
      <c r="D2" s="331"/>
      <c r="E2" s="331"/>
      <c r="F2" s="331"/>
      <c r="G2" s="331"/>
      <c r="H2" s="331"/>
      <c r="I2" s="331"/>
    </row>
    <row r="3" spans="1:9" x14ac:dyDescent="0.2">
      <c r="A3" s="377" t="s">
        <v>173</v>
      </c>
      <c r="B3" s="378"/>
      <c r="C3" s="378"/>
      <c r="D3" s="378"/>
      <c r="E3" s="378"/>
      <c r="F3" s="378"/>
      <c r="G3" s="378"/>
      <c r="H3" s="378"/>
      <c r="I3" s="378"/>
    </row>
    <row r="4" spans="1:9" x14ac:dyDescent="0.2">
      <c r="A4" s="364" t="s">
        <v>514</v>
      </c>
      <c r="B4" s="335"/>
      <c r="C4" s="335"/>
      <c r="D4" s="335"/>
      <c r="E4" s="335"/>
      <c r="F4" s="335"/>
      <c r="G4" s="335"/>
      <c r="H4" s="335"/>
      <c r="I4" s="336"/>
    </row>
    <row r="5" spans="1:9" ht="24" thickBot="1" x14ac:dyDescent="0.25">
      <c r="A5" s="362" t="s">
        <v>174</v>
      </c>
      <c r="B5" s="341"/>
      <c r="C5" s="341"/>
      <c r="D5" s="341"/>
      <c r="E5" s="341"/>
      <c r="F5" s="342"/>
      <c r="G5" s="12" t="s">
        <v>175</v>
      </c>
      <c r="H5" s="45" t="s">
        <v>176</v>
      </c>
      <c r="I5" s="45" t="s">
        <v>177</v>
      </c>
    </row>
    <row r="6" spans="1:9" x14ac:dyDescent="0.2">
      <c r="A6" s="363">
        <v>1</v>
      </c>
      <c r="B6" s="338"/>
      <c r="C6" s="338"/>
      <c r="D6" s="338"/>
      <c r="E6" s="338"/>
      <c r="F6" s="339"/>
      <c r="G6" s="14">
        <v>2</v>
      </c>
      <c r="H6" s="20">
        <v>3</v>
      </c>
      <c r="I6" s="20">
        <v>4</v>
      </c>
    </row>
    <row r="7" spans="1:9" x14ac:dyDescent="0.2">
      <c r="A7" s="375" t="s">
        <v>178</v>
      </c>
      <c r="B7" s="375"/>
      <c r="C7" s="375"/>
      <c r="D7" s="375"/>
      <c r="E7" s="375"/>
      <c r="F7" s="375"/>
      <c r="G7" s="24">
        <v>125</v>
      </c>
      <c r="H7" s="62">
        <f>SUM(H8:H12)</f>
        <v>2207678790</v>
      </c>
      <c r="I7" s="62">
        <f>SUM(I8:I12)</f>
        <v>675610635</v>
      </c>
    </row>
    <row r="8" spans="1:9" x14ac:dyDescent="0.2">
      <c r="A8" s="316" t="s">
        <v>179</v>
      </c>
      <c r="B8" s="316"/>
      <c r="C8" s="316"/>
      <c r="D8" s="316"/>
      <c r="E8" s="316"/>
      <c r="F8" s="316"/>
      <c r="G8" s="16">
        <v>126</v>
      </c>
      <c r="H8" s="57">
        <v>0</v>
      </c>
      <c r="I8" s="57">
        <v>0</v>
      </c>
    </row>
    <row r="9" spans="1:9" x14ac:dyDescent="0.2">
      <c r="A9" s="316" t="s">
        <v>180</v>
      </c>
      <c r="B9" s="316"/>
      <c r="C9" s="316"/>
      <c r="D9" s="316"/>
      <c r="E9" s="316"/>
      <c r="F9" s="316"/>
      <c r="G9" s="16">
        <v>127</v>
      </c>
      <c r="H9" s="57">
        <v>2139319744</v>
      </c>
      <c r="I9" s="57">
        <v>642478457</v>
      </c>
    </row>
    <row r="10" spans="1:9" x14ac:dyDescent="0.2">
      <c r="A10" s="316" t="s">
        <v>181</v>
      </c>
      <c r="B10" s="316"/>
      <c r="C10" s="316"/>
      <c r="D10" s="316"/>
      <c r="E10" s="316"/>
      <c r="F10" s="316"/>
      <c r="G10" s="16">
        <v>128</v>
      </c>
      <c r="H10" s="57">
        <v>510082</v>
      </c>
      <c r="I10" s="57">
        <v>460699</v>
      </c>
    </row>
    <row r="11" spans="1:9" x14ac:dyDescent="0.2">
      <c r="A11" s="316" t="s">
        <v>182</v>
      </c>
      <c r="B11" s="316"/>
      <c r="C11" s="316"/>
      <c r="D11" s="316"/>
      <c r="E11" s="316"/>
      <c r="F11" s="316"/>
      <c r="G11" s="16">
        <v>129</v>
      </c>
      <c r="H11" s="57">
        <v>0</v>
      </c>
      <c r="I11" s="57">
        <v>0</v>
      </c>
    </row>
    <row r="12" spans="1:9" x14ac:dyDescent="0.2">
      <c r="A12" s="316" t="s">
        <v>183</v>
      </c>
      <c r="B12" s="316"/>
      <c r="C12" s="316"/>
      <c r="D12" s="316"/>
      <c r="E12" s="316"/>
      <c r="F12" s="316"/>
      <c r="G12" s="16">
        <v>130</v>
      </c>
      <c r="H12" s="57">
        <v>67848964</v>
      </c>
      <c r="I12" s="57">
        <v>32671479</v>
      </c>
    </row>
    <row r="13" spans="1:9" ht="22.15" customHeight="1" x14ac:dyDescent="0.2">
      <c r="A13" s="320" t="s">
        <v>184</v>
      </c>
      <c r="B13" s="320"/>
      <c r="C13" s="320"/>
      <c r="D13" s="320"/>
      <c r="E13" s="320"/>
      <c r="F13" s="320"/>
      <c r="G13" s="17">
        <v>131</v>
      </c>
      <c r="H13" s="58">
        <f>H14+H15+H19+H23+H24+H25+H28+H35</f>
        <v>1913825576</v>
      </c>
      <c r="I13" s="58">
        <f>I14+I15+I19+I23+I24+I25+I28+I35</f>
        <v>1070375000</v>
      </c>
    </row>
    <row r="14" spans="1:9" x14ac:dyDescent="0.2">
      <c r="A14" s="316" t="s">
        <v>185</v>
      </c>
      <c r="B14" s="316"/>
      <c r="C14" s="316"/>
      <c r="D14" s="316"/>
      <c r="E14" s="316"/>
      <c r="F14" s="316"/>
      <c r="G14" s="16">
        <v>132</v>
      </c>
      <c r="H14" s="57">
        <v>0</v>
      </c>
      <c r="I14" s="57">
        <v>0</v>
      </c>
    </row>
    <row r="15" spans="1:9" x14ac:dyDescent="0.2">
      <c r="A15" s="376" t="s">
        <v>186</v>
      </c>
      <c r="B15" s="376"/>
      <c r="C15" s="376"/>
      <c r="D15" s="376"/>
      <c r="E15" s="376"/>
      <c r="F15" s="376"/>
      <c r="G15" s="17">
        <v>133</v>
      </c>
      <c r="H15" s="58">
        <f>SUM(H16:H18)</f>
        <v>609249061</v>
      </c>
      <c r="I15" s="58">
        <f>SUM(I16:I18)</f>
        <v>254642998</v>
      </c>
    </row>
    <row r="16" spans="1:9" x14ac:dyDescent="0.2">
      <c r="A16" s="367" t="s">
        <v>187</v>
      </c>
      <c r="B16" s="367"/>
      <c r="C16" s="367"/>
      <c r="D16" s="367"/>
      <c r="E16" s="367"/>
      <c r="F16" s="367"/>
      <c r="G16" s="16">
        <v>134</v>
      </c>
      <c r="H16" s="57">
        <v>364623025</v>
      </c>
      <c r="I16" s="57">
        <v>136855464</v>
      </c>
    </row>
    <row r="17" spans="1:9" x14ac:dyDescent="0.2">
      <c r="A17" s="367" t="s">
        <v>188</v>
      </c>
      <c r="B17" s="367"/>
      <c r="C17" s="367"/>
      <c r="D17" s="367"/>
      <c r="E17" s="367"/>
      <c r="F17" s="367"/>
      <c r="G17" s="16">
        <v>135</v>
      </c>
      <c r="H17" s="57">
        <v>4812122</v>
      </c>
      <c r="I17" s="57">
        <v>4306456</v>
      </c>
    </row>
    <row r="18" spans="1:9" x14ac:dyDescent="0.2">
      <c r="A18" s="367" t="s">
        <v>189</v>
      </c>
      <c r="B18" s="367"/>
      <c r="C18" s="367"/>
      <c r="D18" s="367"/>
      <c r="E18" s="367"/>
      <c r="F18" s="367"/>
      <c r="G18" s="16">
        <v>136</v>
      </c>
      <c r="H18" s="57">
        <v>239813914</v>
      </c>
      <c r="I18" s="57">
        <v>113481078</v>
      </c>
    </row>
    <row r="19" spans="1:9" x14ac:dyDescent="0.2">
      <c r="A19" s="376" t="s">
        <v>190</v>
      </c>
      <c r="B19" s="376"/>
      <c r="C19" s="376"/>
      <c r="D19" s="376"/>
      <c r="E19" s="376"/>
      <c r="F19" s="376"/>
      <c r="G19" s="17">
        <v>137</v>
      </c>
      <c r="H19" s="58">
        <f>SUM(H20:H22)</f>
        <v>583409043</v>
      </c>
      <c r="I19" s="58">
        <f>SUM(I20:I22)</f>
        <v>189951093</v>
      </c>
    </row>
    <row r="20" spans="1:9" x14ac:dyDescent="0.2">
      <c r="A20" s="367" t="s">
        <v>191</v>
      </c>
      <c r="B20" s="367"/>
      <c r="C20" s="367"/>
      <c r="D20" s="367"/>
      <c r="E20" s="367"/>
      <c r="F20" s="367"/>
      <c r="G20" s="16">
        <v>138</v>
      </c>
      <c r="H20" s="57">
        <v>363407404</v>
      </c>
      <c r="I20" s="57">
        <v>122043480</v>
      </c>
    </row>
    <row r="21" spans="1:9" x14ac:dyDescent="0.2">
      <c r="A21" s="367" t="s">
        <v>192</v>
      </c>
      <c r="B21" s="367"/>
      <c r="C21" s="367"/>
      <c r="D21" s="367"/>
      <c r="E21" s="367"/>
      <c r="F21" s="367"/>
      <c r="G21" s="16">
        <v>139</v>
      </c>
      <c r="H21" s="57">
        <v>144444646</v>
      </c>
      <c r="I21" s="57">
        <v>46270696</v>
      </c>
    </row>
    <row r="22" spans="1:9" x14ac:dyDescent="0.2">
      <c r="A22" s="367" t="s">
        <v>193</v>
      </c>
      <c r="B22" s="367"/>
      <c r="C22" s="367"/>
      <c r="D22" s="367"/>
      <c r="E22" s="367"/>
      <c r="F22" s="367"/>
      <c r="G22" s="16">
        <v>140</v>
      </c>
      <c r="H22" s="57">
        <v>75556993</v>
      </c>
      <c r="I22" s="57">
        <v>21636917</v>
      </c>
    </row>
    <row r="23" spans="1:9" x14ac:dyDescent="0.2">
      <c r="A23" s="316" t="s">
        <v>194</v>
      </c>
      <c r="B23" s="316"/>
      <c r="C23" s="316"/>
      <c r="D23" s="316"/>
      <c r="E23" s="316"/>
      <c r="F23" s="316"/>
      <c r="G23" s="16">
        <v>141</v>
      </c>
      <c r="H23" s="57">
        <v>474514405</v>
      </c>
      <c r="I23" s="57">
        <v>496444044</v>
      </c>
    </row>
    <row r="24" spans="1:9" x14ac:dyDescent="0.2">
      <c r="A24" s="316" t="s">
        <v>195</v>
      </c>
      <c r="B24" s="316"/>
      <c r="C24" s="316"/>
      <c r="D24" s="316"/>
      <c r="E24" s="316"/>
      <c r="F24" s="316"/>
      <c r="G24" s="16">
        <v>142</v>
      </c>
      <c r="H24" s="57">
        <v>197392249</v>
      </c>
      <c r="I24" s="57">
        <v>89097655</v>
      </c>
    </row>
    <row r="25" spans="1:9" x14ac:dyDescent="0.2">
      <c r="A25" s="376" t="s">
        <v>196</v>
      </c>
      <c r="B25" s="376"/>
      <c r="C25" s="376"/>
      <c r="D25" s="376"/>
      <c r="E25" s="376"/>
      <c r="F25" s="376"/>
      <c r="G25" s="17">
        <v>143</v>
      </c>
      <c r="H25" s="58">
        <f>H26+H27</f>
        <v>587773</v>
      </c>
      <c r="I25" s="58">
        <f>I26+I27</f>
        <v>1509899</v>
      </c>
    </row>
    <row r="26" spans="1:9" x14ac:dyDescent="0.2">
      <c r="A26" s="367" t="s">
        <v>197</v>
      </c>
      <c r="B26" s="367"/>
      <c r="C26" s="367"/>
      <c r="D26" s="367"/>
      <c r="E26" s="367"/>
      <c r="F26" s="367"/>
      <c r="G26" s="16">
        <v>144</v>
      </c>
      <c r="H26" s="57">
        <v>0</v>
      </c>
      <c r="I26" s="57">
        <v>0</v>
      </c>
    </row>
    <row r="27" spans="1:9" x14ac:dyDescent="0.2">
      <c r="A27" s="367" t="s">
        <v>198</v>
      </c>
      <c r="B27" s="367"/>
      <c r="C27" s="367"/>
      <c r="D27" s="367"/>
      <c r="E27" s="367"/>
      <c r="F27" s="367"/>
      <c r="G27" s="16">
        <v>145</v>
      </c>
      <c r="H27" s="57">
        <v>587773</v>
      </c>
      <c r="I27" s="57">
        <v>1509899</v>
      </c>
    </row>
    <row r="28" spans="1:9" x14ac:dyDescent="0.2">
      <c r="A28" s="376" t="s">
        <v>199</v>
      </c>
      <c r="B28" s="376"/>
      <c r="C28" s="376"/>
      <c r="D28" s="376"/>
      <c r="E28" s="376"/>
      <c r="F28" s="376"/>
      <c r="G28" s="17">
        <v>146</v>
      </c>
      <c r="H28" s="58">
        <f>SUM(H29:H34)</f>
        <v>8827807</v>
      </c>
      <c r="I28" s="58">
        <f>SUM(I29:I34)</f>
        <v>28714012</v>
      </c>
    </row>
    <row r="29" spans="1:9" x14ac:dyDescent="0.2">
      <c r="A29" s="367" t="s">
        <v>200</v>
      </c>
      <c r="B29" s="367"/>
      <c r="C29" s="367"/>
      <c r="D29" s="367"/>
      <c r="E29" s="367"/>
      <c r="F29" s="367"/>
      <c r="G29" s="16">
        <v>147</v>
      </c>
      <c r="H29" s="57">
        <v>4890058</v>
      </c>
      <c r="I29" s="57">
        <v>19091188</v>
      </c>
    </row>
    <row r="30" spans="1:9" x14ac:dyDescent="0.2">
      <c r="A30" s="367" t="s">
        <v>201</v>
      </c>
      <c r="B30" s="367"/>
      <c r="C30" s="367"/>
      <c r="D30" s="367"/>
      <c r="E30" s="367"/>
      <c r="F30" s="367"/>
      <c r="G30" s="16">
        <v>148</v>
      </c>
      <c r="H30" s="57">
        <v>0</v>
      </c>
      <c r="I30" s="57">
        <v>0</v>
      </c>
    </row>
    <row r="31" spans="1:9" x14ac:dyDescent="0.2">
      <c r="A31" s="367" t="s">
        <v>202</v>
      </c>
      <c r="B31" s="367"/>
      <c r="C31" s="367"/>
      <c r="D31" s="367"/>
      <c r="E31" s="367"/>
      <c r="F31" s="367"/>
      <c r="G31" s="16">
        <v>149</v>
      </c>
      <c r="H31" s="57">
        <v>3937749</v>
      </c>
      <c r="I31" s="57">
        <v>9622824</v>
      </c>
    </row>
    <row r="32" spans="1:9" x14ac:dyDescent="0.2">
      <c r="A32" s="367" t="s">
        <v>203</v>
      </c>
      <c r="B32" s="367"/>
      <c r="C32" s="367"/>
      <c r="D32" s="367"/>
      <c r="E32" s="367"/>
      <c r="F32" s="367"/>
      <c r="G32" s="16">
        <v>150</v>
      </c>
      <c r="H32" s="57">
        <v>0</v>
      </c>
      <c r="I32" s="57">
        <v>0</v>
      </c>
    </row>
    <row r="33" spans="1:9" x14ac:dyDescent="0.2">
      <c r="A33" s="367" t="s">
        <v>204</v>
      </c>
      <c r="B33" s="367"/>
      <c r="C33" s="367"/>
      <c r="D33" s="367"/>
      <c r="E33" s="367"/>
      <c r="F33" s="367"/>
      <c r="G33" s="16">
        <v>151</v>
      </c>
      <c r="H33" s="57">
        <v>0</v>
      </c>
      <c r="I33" s="57">
        <v>0</v>
      </c>
    </row>
    <row r="34" spans="1:9" x14ac:dyDescent="0.2">
      <c r="A34" s="367" t="s">
        <v>205</v>
      </c>
      <c r="B34" s="367"/>
      <c r="C34" s="367"/>
      <c r="D34" s="367"/>
      <c r="E34" s="367"/>
      <c r="F34" s="367"/>
      <c r="G34" s="16">
        <v>152</v>
      </c>
      <c r="H34" s="57">
        <v>0</v>
      </c>
      <c r="I34" s="57">
        <v>0</v>
      </c>
    </row>
    <row r="35" spans="1:9" x14ac:dyDescent="0.2">
      <c r="A35" s="316" t="s">
        <v>206</v>
      </c>
      <c r="B35" s="316"/>
      <c r="C35" s="316"/>
      <c r="D35" s="316"/>
      <c r="E35" s="316"/>
      <c r="F35" s="316"/>
      <c r="G35" s="16">
        <v>153</v>
      </c>
      <c r="H35" s="57">
        <v>39845238</v>
      </c>
      <c r="I35" s="57">
        <v>10015299</v>
      </c>
    </row>
    <row r="36" spans="1:9" x14ac:dyDescent="0.2">
      <c r="A36" s="320" t="s">
        <v>207</v>
      </c>
      <c r="B36" s="320"/>
      <c r="C36" s="320"/>
      <c r="D36" s="320"/>
      <c r="E36" s="320"/>
      <c r="F36" s="320"/>
      <c r="G36" s="17">
        <v>154</v>
      </c>
      <c r="H36" s="58">
        <f>SUM(H37:H46)</f>
        <v>10673119</v>
      </c>
      <c r="I36" s="58">
        <f>SUM(I37:I46)</f>
        <v>21291138</v>
      </c>
    </row>
    <row r="37" spans="1:9" ht="27.6" customHeight="1" x14ac:dyDescent="0.2">
      <c r="A37" s="316" t="s">
        <v>208</v>
      </c>
      <c r="B37" s="316"/>
      <c r="C37" s="316"/>
      <c r="D37" s="316"/>
      <c r="E37" s="316"/>
      <c r="F37" s="316"/>
      <c r="G37" s="16">
        <v>155</v>
      </c>
      <c r="H37" s="57">
        <v>0</v>
      </c>
      <c r="I37" s="57">
        <v>0</v>
      </c>
    </row>
    <row r="38" spans="1:9" ht="25.15" customHeight="1" x14ac:dyDescent="0.2">
      <c r="A38" s="316" t="s">
        <v>209</v>
      </c>
      <c r="B38" s="316"/>
      <c r="C38" s="316"/>
      <c r="D38" s="316"/>
      <c r="E38" s="316"/>
      <c r="F38" s="316"/>
      <c r="G38" s="16">
        <v>156</v>
      </c>
      <c r="H38" s="57">
        <v>0</v>
      </c>
      <c r="I38" s="57">
        <v>0</v>
      </c>
    </row>
    <row r="39" spans="1:9" ht="28.15" customHeight="1" x14ac:dyDescent="0.2">
      <c r="A39" s="316" t="s">
        <v>210</v>
      </c>
      <c r="B39" s="316"/>
      <c r="C39" s="316"/>
      <c r="D39" s="316"/>
      <c r="E39" s="316"/>
      <c r="F39" s="316"/>
      <c r="G39" s="16">
        <v>157</v>
      </c>
      <c r="H39" s="57">
        <v>0</v>
      </c>
      <c r="I39" s="57">
        <v>0</v>
      </c>
    </row>
    <row r="40" spans="1:9" ht="28.15" customHeight="1" x14ac:dyDescent="0.2">
      <c r="A40" s="316" t="s">
        <v>211</v>
      </c>
      <c r="B40" s="316"/>
      <c r="C40" s="316"/>
      <c r="D40" s="316"/>
      <c r="E40" s="316"/>
      <c r="F40" s="316"/>
      <c r="G40" s="16">
        <v>158</v>
      </c>
      <c r="H40" s="57">
        <v>0</v>
      </c>
      <c r="I40" s="57">
        <v>0</v>
      </c>
    </row>
    <row r="41" spans="1:9" ht="22.9" customHeight="1" x14ac:dyDescent="0.2">
      <c r="A41" s="316" t="s">
        <v>212</v>
      </c>
      <c r="B41" s="316"/>
      <c r="C41" s="316"/>
      <c r="D41" s="316"/>
      <c r="E41" s="316"/>
      <c r="F41" s="316"/>
      <c r="G41" s="16">
        <v>159</v>
      </c>
      <c r="H41" s="57">
        <v>0</v>
      </c>
      <c r="I41" s="57">
        <v>0</v>
      </c>
    </row>
    <row r="42" spans="1:9" x14ac:dyDescent="0.2">
      <c r="A42" s="316" t="s">
        <v>213</v>
      </c>
      <c r="B42" s="316"/>
      <c r="C42" s="316"/>
      <c r="D42" s="316"/>
      <c r="E42" s="316"/>
      <c r="F42" s="316"/>
      <c r="G42" s="16">
        <v>160</v>
      </c>
      <c r="H42" s="57">
        <v>0</v>
      </c>
      <c r="I42" s="57">
        <v>0</v>
      </c>
    </row>
    <row r="43" spans="1:9" x14ac:dyDescent="0.2">
      <c r="A43" s="316" t="s">
        <v>214</v>
      </c>
      <c r="B43" s="316"/>
      <c r="C43" s="316"/>
      <c r="D43" s="316"/>
      <c r="E43" s="316"/>
      <c r="F43" s="316"/>
      <c r="G43" s="16">
        <v>161</v>
      </c>
      <c r="H43" s="57">
        <v>654052</v>
      </c>
      <c r="I43" s="57">
        <v>674539</v>
      </c>
    </row>
    <row r="44" spans="1:9" x14ac:dyDescent="0.2">
      <c r="A44" s="316" t="s">
        <v>215</v>
      </c>
      <c r="B44" s="316"/>
      <c r="C44" s="316"/>
      <c r="D44" s="316"/>
      <c r="E44" s="316"/>
      <c r="F44" s="316"/>
      <c r="G44" s="16">
        <v>162</v>
      </c>
      <c r="H44" s="57">
        <v>4215065</v>
      </c>
      <c r="I44" s="57">
        <v>889846</v>
      </c>
    </row>
    <row r="45" spans="1:9" x14ac:dyDescent="0.2">
      <c r="A45" s="316" t="s">
        <v>216</v>
      </c>
      <c r="B45" s="316"/>
      <c r="C45" s="316"/>
      <c r="D45" s="316"/>
      <c r="E45" s="316"/>
      <c r="F45" s="316"/>
      <c r="G45" s="16">
        <v>163</v>
      </c>
      <c r="H45" s="57">
        <v>0</v>
      </c>
      <c r="I45" s="57">
        <v>0</v>
      </c>
    </row>
    <row r="46" spans="1:9" x14ac:dyDescent="0.2">
      <c r="A46" s="316" t="s">
        <v>217</v>
      </c>
      <c r="B46" s="316"/>
      <c r="C46" s="316"/>
      <c r="D46" s="316"/>
      <c r="E46" s="316"/>
      <c r="F46" s="316"/>
      <c r="G46" s="16">
        <v>164</v>
      </c>
      <c r="H46" s="57">
        <v>5804002</v>
      </c>
      <c r="I46" s="57">
        <v>19726753</v>
      </c>
    </row>
    <row r="47" spans="1:9" x14ac:dyDescent="0.2">
      <c r="A47" s="320" t="s">
        <v>218</v>
      </c>
      <c r="B47" s="320"/>
      <c r="C47" s="320"/>
      <c r="D47" s="320"/>
      <c r="E47" s="320"/>
      <c r="F47" s="320"/>
      <c r="G47" s="17">
        <v>165</v>
      </c>
      <c r="H47" s="58">
        <f>SUM(H48:H54)</f>
        <v>72530819</v>
      </c>
      <c r="I47" s="58">
        <f>SUM(I48:I54)</f>
        <v>125931773</v>
      </c>
    </row>
    <row r="48" spans="1:9" ht="23.45" customHeight="1" x14ac:dyDescent="0.2">
      <c r="A48" s="316" t="s">
        <v>219</v>
      </c>
      <c r="B48" s="316"/>
      <c r="C48" s="316"/>
      <c r="D48" s="316"/>
      <c r="E48" s="316"/>
      <c r="F48" s="316"/>
      <c r="G48" s="16">
        <v>166</v>
      </c>
      <c r="H48" s="57">
        <v>0</v>
      </c>
      <c r="I48" s="57">
        <v>0</v>
      </c>
    </row>
    <row r="49" spans="1:9" ht="22.15" customHeight="1" x14ac:dyDescent="0.2">
      <c r="A49" s="369" t="s">
        <v>220</v>
      </c>
      <c r="B49" s="369"/>
      <c r="C49" s="369"/>
      <c r="D49" s="369"/>
      <c r="E49" s="369"/>
      <c r="F49" s="369"/>
      <c r="G49" s="16">
        <v>167</v>
      </c>
      <c r="H49" s="57">
        <v>0</v>
      </c>
      <c r="I49" s="57">
        <v>0</v>
      </c>
    </row>
    <row r="50" spans="1:9" x14ac:dyDescent="0.2">
      <c r="A50" s="369" t="s">
        <v>221</v>
      </c>
      <c r="B50" s="369"/>
      <c r="C50" s="369"/>
      <c r="D50" s="369"/>
      <c r="E50" s="369"/>
      <c r="F50" s="369"/>
      <c r="G50" s="16">
        <v>168</v>
      </c>
      <c r="H50" s="57">
        <v>55020340</v>
      </c>
      <c r="I50" s="57">
        <v>63062608</v>
      </c>
    </row>
    <row r="51" spans="1:9" x14ac:dyDescent="0.2">
      <c r="A51" s="369" t="s">
        <v>222</v>
      </c>
      <c r="B51" s="369"/>
      <c r="C51" s="369"/>
      <c r="D51" s="369"/>
      <c r="E51" s="369"/>
      <c r="F51" s="369"/>
      <c r="G51" s="16">
        <v>169</v>
      </c>
      <c r="H51" s="57">
        <v>4868851</v>
      </c>
      <c r="I51" s="57">
        <v>41917880</v>
      </c>
    </row>
    <row r="52" spans="1:9" x14ac:dyDescent="0.2">
      <c r="A52" s="369" t="s">
        <v>223</v>
      </c>
      <c r="B52" s="369"/>
      <c r="C52" s="369"/>
      <c r="D52" s="369"/>
      <c r="E52" s="369"/>
      <c r="F52" s="369"/>
      <c r="G52" s="16">
        <v>170</v>
      </c>
      <c r="H52" s="57">
        <v>10651214</v>
      </c>
      <c r="I52" s="57">
        <v>17843787</v>
      </c>
    </row>
    <row r="53" spans="1:9" x14ac:dyDescent="0.2">
      <c r="A53" s="369" t="s">
        <v>224</v>
      </c>
      <c r="B53" s="369"/>
      <c r="C53" s="369"/>
      <c r="D53" s="369"/>
      <c r="E53" s="369"/>
      <c r="F53" s="369"/>
      <c r="G53" s="16">
        <v>171</v>
      </c>
      <c r="H53" s="57">
        <v>1690</v>
      </c>
      <c r="I53" s="57">
        <v>0</v>
      </c>
    </row>
    <row r="54" spans="1:9" x14ac:dyDescent="0.2">
      <c r="A54" s="369" t="s">
        <v>225</v>
      </c>
      <c r="B54" s="369"/>
      <c r="C54" s="369"/>
      <c r="D54" s="369"/>
      <c r="E54" s="369"/>
      <c r="F54" s="369"/>
      <c r="G54" s="16">
        <v>172</v>
      </c>
      <c r="H54" s="57">
        <v>1988724</v>
      </c>
      <c r="I54" s="57">
        <v>3107498</v>
      </c>
    </row>
    <row r="55" spans="1:9" ht="30.6" customHeight="1" x14ac:dyDescent="0.2">
      <c r="A55" s="352" t="s">
        <v>226</v>
      </c>
      <c r="B55" s="352"/>
      <c r="C55" s="352"/>
      <c r="D55" s="352"/>
      <c r="E55" s="352"/>
      <c r="F55" s="352"/>
      <c r="G55" s="16">
        <v>173</v>
      </c>
      <c r="H55" s="57">
        <v>476257</v>
      </c>
      <c r="I55" s="57">
        <v>0</v>
      </c>
    </row>
    <row r="56" spans="1:9" x14ac:dyDescent="0.2">
      <c r="A56" s="352" t="s">
        <v>227</v>
      </c>
      <c r="B56" s="352"/>
      <c r="C56" s="352"/>
      <c r="D56" s="352"/>
      <c r="E56" s="352"/>
      <c r="F56" s="352"/>
      <c r="G56" s="16">
        <v>174</v>
      </c>
      <c r="H56" s="57">
        <v>0</v>
      </c>
      <c r="I56" s="57">
        <v>0</v>
      </c>
    </row>
    <row r="57" spans="1:9" ht="28.9" customHeight="1" x14ac:dyDescent="0.2">
      <c r="A57" s="352" t="s">
        <v>228</v>
      </c>
      <c r="B57" s="352"/>
      <c r="C57" s="352"/>
      <c r="D57" s="352"/>
      <c r="E57" s="352"/>
      <c r="F57" s="352"/>
      <c r="G57" s="16">
        <v>175</v>
      </c>
      <c r="H57" s="57">
        <v>0</v>
      </c>
      <c r="I57" s="57">
        <v>1643580</v>
      </c>
    </row>
    <row r="58" spans="1:9" x14ac:dyDescent="0.2">
      <c r="A58" s="352" t="s">
        <v>229</v>
      </c>
      <c r="B58" s="352"/>
      <c r="C58" s="352"/>
      <c r="D58" s="352"/>
      <c r="E58" s="352"/>
      <c r="F58" s="352"/>
      <c r="G58" s="16">
        <v>176</v>
      </c>
      <c r="H58" s="57">
        <v>0</v>
      </c>
      <c r="I58" s="57">
        <v>0</v>
      </c>
    </row>
    <row r="59" spans="1:9" x14ac:dyDescent="0.2">
      <c r="A59" s="320" t="s">
        <v>230</v>
      </c>
      <c r="B59" s="320"/>
      <c r="C59" s="320"/>
      <c r="D59" s="320"/>
      <c r="E59" s="320"/>
      <c r="F59" s="320"/>
      <c r="G59" s="17">
        <v>177</v>
      </c>
      <c r="H59" s="58">
        <f>H7+H36+H55+H56</f>
        <v>2218828166</v>
      </c>
      <c r="I59" s="58">
        <f>I7+I36+I55+I56</f>
        <v>696901773</v>
      </c>
    </row>
    <row r="60" spans="1:9" x14ac:dyDescent="0.2">
      <c r="A60" s="320" t="s">
        <v>231</v>
      </c>
      <c r="B60" s="320"/>
      <c r="C60" s="320"/>
      <c r="D60" s="320"/>
      <c r="E60" s="320"/>
      <c r="F60" s="320"/>
      <c r="G60" s="17">
        <v>178</v>
      </c>
      <c r="H60" s="58">
        <f>H13+H47+H57+H58</f>
        <v>1986356395</v>
      </c>
      <c r="I60" s="58">
        <f>I13+I47+I57+I58</f>
        <v>1197950353</v>
      </c>
    </row>
    <row r="61" spans="1:9" x14ac:dyDescent="0.2">
      <c r="A61" s="320" t="s">
        <v>232</v>
      </c>
      <c r="B61" s="320"/>
      <c r="C61" s="320"/>
      <c r="D61" s="320"/>
      <c r="E61" s="320"/>
      <c r="F61" s="320"/>
      <c r="G61" s="17">
        <v>179</v>
      </c>
      <c r="H61" s="58">
        <f>H59-H60</f>
        <v>232471771</v>
      </c>
      <c r="I61" s="58">
        <f>I59-I60</f>
        <v>-501048580</v>
      </c>
    </row>
    <row r="62" spans="1:9" x14ac:dyDescent="0.2">
      <c r="A62" s="368" t="s">
        <v>233</v>
      </c>
      <c r="B62" s="368"/>
      <c r="C62" s="368"/>
      <c r="D62" s="368"/>
      <c r="E62" s="368"/>
      <c r="F62" s="368"/>
      <c r="G62" s="17">
        <v>180</v>
      </c>
      <c r="H62" s="58">
        <f>+IF((H59-H60)&gt;0,(H59-H60),0)</f>
        <v>232471771</v>
      </c>
      <c r="I62" s="58">
        <f>+IF((I59-I60)&gt;0,(I59-I60),0)</f>
        <v>0</v>
      </c>
    </row>
    <row r="63" spans="1:9" x14ac:dyDescent="0.2">
      <c r="A63" s="368" t="s">
        <v>234</v>
      </c>
      <c r="B63" s="368"/>
      <c r="C63" s="368"/>
      <c r="D63" s="368"/>
      <c r="E63" s="368"/>
      <c r="F63" s="368"/>
      <c r="G63" s="17">
        <v>181</v>
      </c>
      <c r="H63" s="58">
        <f>+IF((H59-H60)&lt;0,(H59-H60),0)</f>
        <v>0</v>
      </c>
      <c r="I63" s="58">
        <f>+IF((I59-I60)&lt;0,(I59-I60),0)</f>
        <v>-501048580</v>
      </c>
    </row>
    <row r="64" spans="1:9" x14ac:dyDescent="0.2">
      <c r="A64" s="352" t="s">
        <v>235</v>
      </c>
      <c r="B64" s="352"/>
      <c r="C64" s="352"/>
      <c r="D64" s="352"/>
      <c r="E64" s="352"/>
      <c r="F64" s="352"/>
      <c r="G64" s="16">
        <v>182</v>
      </c>
      <c r="H64" s="57">
        <v>-73379909</v>
      </c>
      <c r="I64" s="57">
        <v>-142242789</v>
      </c>
    </row>
    <row r="65" spans="1:9" x14ac:dyDescent="0.2">
      <c r="A65" s="320" t="s">
        <v>236</v>
      </c>
      <c r="B65" s="320"/>
      <c r="C65" s="320"/>
      <c r="D65" s="320"/>
      <c r="E65" s="320"/>
      <c r="F65" s="320"/>
      <c r="G65" s="17">
        <v>183</v>
      </c>
      <c r="H65" s="58">
        <f>H61-H64</f>
        <v>305851680</v>
      </c>
      <c r="I65" s="58">
        <f>I61-I64</f>
        <v>-358805791</v>
      </c>
    </row>
    <row r="66" spans="1:9" x14ac:dyDescent="0.2">
      <c r="A66" s="368" t="s">
        <v>237</v>
      </c>
      <c r="B66" s="368"/>
      <c r="C66" s="368"/>
      <c r="D66" s="368"/>
      <c r="E66" s="368"/>
      <c r="F66" s="368"/>
      <c r="G66" s="17">
        <v>184</v>
      </c>
      <c r="H66" s="58">
        <f>+IF((H61-H64)&gt;0,(H61-H64),0)</f>
        <v>305851680</v>
      </c>
      <c r="I66" s="58">
        <f>+IF((I61-I64)&gt;0,(I61-I64),0)</f>
        <v>0</v>
      </c>
    </row>
    <row r="67" spans="1:9" x14ac:dyDescent="0.2">
      <c r="A67" s="374" t="s">
        <v>238</v>
      </c>
      <c r="B67" s="374"/>
      <c r="C67" s="374"/>
      <c r="D67" s="374"/>
      <c r="E67" s="374"/>
      <c r="F67" s="374"/>
      <c r="G67" s="18">
        <v>185</v>
      </c>
      <c r="H67" s="63">
        <f>+IF((H61-H64)&lt;0,(H61-H64),0)</f>
        <v>0</v>
      </c>
      <c r="I67" s="63">
        <f>+IF((I61-I64)&lt;0,(I61-I64),0)</f>
        <v>-358805791</v>
      </c>
    </row>
    <row r="68" spans="1:9" x14ac:dyDescent="0.2">
      <c r="A68" s="360" t="s">
        <v>239</v>
      </c>
      <c r="B68" s="360"/>
      <c r="C68" s="360"/>
      <c r="D68" s="360"/>
      <c r="E68" s="360"/>
      <c r="F68" s="360"/>
      <c r="G68" s="370"/>
      <c r="H68" s="370"/>
      <c r="I68" s="370"/>
    </row>
    <row r="69" spans="1:9" ht="25.9" customHeight="1" x14ac:dyDescent="0.2">
      <c r="A69" s="320" t="s">
        <v>240</v>
      </c>
      <c r="B69" s="320"/>
      <c r="C69" s="320"/>
      <c r="D69" s="320"/>
      <c r="E69" s="320"/>
      <c r="F69" s="320"/>
      <c r="G69" s="17">
        <v>186</v>
      </c>
      <c r="H69" s="58">
        <f>H70-H71</f>
        <v>0</v>
      </c>
      <c r="I69" s="58">
        <f>I70-I71</f>
        <v>0</v>
      </c>
    </row>
    <row r="70" spans="1:9" x14ac:dyDescent="0.2">
      <c r="A70" s="369" t="s">
        <v>241</v>
      </c>
      <c r="B70" s="369"/>
      <c r="C70" s="369"/>
      <c r="D70" s="369"/>
      <c r="E70" s="369"/>
      <c r="F70" s="369"/>
      <c r="G70" s="16">
        <v>187</v>
      </c>
      <c r="H70" s="57">
        <v>0</v>
      </c>
      <c r="I70" s="57">
        <v>0</v>
      </c>
    </row>
    <row r="71" spans="1:9" x14ac:dyDescent="0.2">
      <c r="A71" s="369" t="s">
        <v>242</v>
      </c>
      <c r="B71" s="369"/>
      <c r="C71" s="369"/>
      <c r="D71" s="369"/>
      <c r="E71" s="369"/>
      <c r="F71" s="369"/>
      <c r="G71" s="16">
        <v>188</v>
      </c>
      <c r="H71" s="57">
        <v>0</v>
      </c>
      <c r="I71" s="57">
        <v>0</v>
      </c>
    </row>
    <row r="72" spans="1:9" x14ac:dyDescent="0.2">
      <c r="A72" s="352" t="s">
        <v>243</v>
      </c>
      <c r="B72" s="352"/>
      <c r="C72" s="352"/>
      <c r="D72" s="352"/>
      <c r="E72" s="352"/>
      <c r="F72" s="352"/>
      <c r="G72" s="16">
        <v>189</v>
      </c>
      <c r="H72" s="57">
        <v>0</v>
      </c>
      <c r="I72" s="57">
        <v>0</v>
      </c>
    </row>
    <row r="73" spans="1:9" x14ac:dyDescent="0.2">
      <c r="A73" s="368" t="s">
        <v>244</v>
      </c>
      <c r="B73" s="368"/>
      <c r="C73" s="368"/>
      <c r="D73" s="368"/>
      <c r="E73" s="368"/>
      <c r="F73" s="368"/>
      <c r="G73" s="17">
        <v>190</v>
      </c>
      <c r="H73" s="110"/>
      <c r="I73" s="110"/>
    </row>
    <row r="74" spans="1:9" x14ac:dyDescent="0.2">
      <c r="A74" s="374" t="s">
        <v>245</v>
      </c>
      <c r="B74" s="374"/>
      <c r="C74" s="374"/>
      <c r="D74" s="374"/>
      <c r="E74" s="374"/>
      <c r="F74" s="374"/>
      <c r="G74" s="18">
        <v>191</v>
      </c>
      <c r="H74" s="111"/>
      <c r="I74" s="111"/>
    </row>
    <row r="75" spans="1:9" x14ac:dyDescent="0.2">
      <c r="A75" s="360" t="s">
        <v>246</v>
      </c>
      <c r="B75" s="360"/>
      <c r="C75" s="360"/>
      <c r="D75" s="360"/>
      <c r="E75" s="360"/>
      <c r="F75" s="360"/>
      <c r="G75" s="370"/>
      <c r="H75" s="370"/>
      <c r="I75" s="370"/>
    </row>
    <row r="76" spans="1:9" x14ac:dyDescent="0.2">
      <c r="A76" s="320" t="s">
        <v>247</v>
      </c>
      <c r="B76" s="320"/>
      <c r="C76" s="320"/>
      <c r="D76" s="320"/>
      <c r="E76" s="320"/>
      <c r="F76" s="320"/>
      <c r="G76" s="17">
        <v>192</v>
      </c>
      <c r="H76" s="110"/>
      <c r="I76" s="110"/>
    </row>
    <row r="77" spans="1:9" x14ac:dyDescent="0.2">
      <c r="A77" s="384" t="s">
        <v>248</v>
      </c>
      <c r="B77" s="384"/>
      <c r="C77" s="384"/>
      <c r="D77" s="384"/>
      <c r="E77" s="384"/>
      <c r="F77" s="384"/>
      <c r="G77" s="22">
        <v>193</v>
      </c>
      <c r="H77" s="64">
        <v>0</v>
      </c>
      <c r="I77" s="64">
        <v>0</v>
      </c>
    </row>
    <row r="78" spans="1:9" x14ac:dyDescent="0.2">
      <c r="A78" s="384" t="s">
        <v>249</v>
      </c>
      <c r="B78" s="384"/>
      <c r="C78" s="384"/>
      <c r="D78" s="384"/>
      <c r="E78" s="384"/>
      <c r="F78" s="384"/>
      <c r="G78" s="22">
        <v>194</v>
      </c>
      <c r="H78" s="64">
        <v>0</v>
      </c>
      <c r="I78" s="64">
        <v>0</v>
      </c>
    </row>
    <row r="79" spans="1:9" x14ac:dyDescent="0.2">
      <c r="A79" s="320" t="s">
        <v>250</v>
      </c>
      <c r="B79" s="320"/>
      <c r="C79" s="320"/>
      <c r="D79" s="320"/>
      <c r="E79" s="320"/>
      <c r="F79" s="320"/>
      <c r="G79" s="17">
        <v>195</v>
      </c>
      <c r="H79" s="110"/>
      <c r="I79" s="110"/>
    </row>
    <row r="80" spans="1:9" x14ac:dyDescent="0.2">
      <c r="A80" s="320" t="s">
        <v>251</v>
      </c>
      <c r="B80" s="320"/>
      <c r="C80" s="320"/>
      <c r="D80" s="320"/>
      <c r="E80" s="320"/>
      <c r="F80" s="320"/>
      <c r="G80" s="17">
        <v>196</v>
      </c>
      <c r="H80" s="110"/>
      <c r="I80" s="110"/>
    </row>
    <row r="81" spans="1:9" x14ac:dyDescent="0.2">
      <c r="A81" s="368" t="s">
        <v>252</v>
      </c>
      <c r="B81" s="368"/>
      <c r="C81" s="368"/>
      <c r="D81" s="368"/>
      <c r="E81" s="368"/>
      <c r="F81" s="368"/>
      <c r="G81" s="17">
        <v>197</v>
      </c>
      <c r="H81" s="110"/>
      <c r="I81" s="110"/>
    </row>
    <row r="82" spans="1:9" x14ac:dyDescent="0.2">
      <c r="A82" s="374" t="s">
        <v>253</v>
      </c>
      <c r="B82" s="374"/>
      <c r="C82" s="374"/>
      <c r="D82" s="374"/>
      <c r="E82" s="374"/>
      <c r="F82" s="374"/>
      <c r="G82" s="18">
        <v>198</v>
      </c>
      <c r="H82" s="111"/>
      <c r="I82" s="111"/>
    </row>
    <row r="83" spans="1:9" x14ac:dyDescent="0.2">
      <c r="A83" s="360" t="s">
        <v>254</v>
      </c>
      <c r="B83" s="360"/>
      <c r="C83" s="360"/>
      <c r="D83" s="360"/>
      <c r="E83" s="360"/>
      <c r="F83" s="360"/>
      <c r="G83" s="370"/>
      <c r="H83" s="370"/>
      <c r="I83" s="370"/>
    </row>
    <row r="84" spans="1:9" x14ac:dyDescent="0.2">
      <c r="A84" s="371" t="s">
        <v>255</v>
      </c>
      <c r="B84" s="371"/>
      <c r="C84" s="371"/>
      <c r="D84" s="371"/>
      <c r="E84" s="371"/>
      <c r="F84" s="371"/>
      <c r="G84" s="17">
        <v>199</v>
      </c>
      <c r="H84" s="52">
        <f>H85+H86</f>
        <v>305851680</v>
      </c>
      <c r="I84" s="52">
        <f>I85+I86</f>
        <v>-358805791</v>
      </c>
    </row>
    <row r="85" spans="1:9" x14ac:dyDescent="0.2">
      <c r="A85" s="372" t="s">
        <v>256</v>
      </c>
      <c r="B85" s="372"/>
      <c r="C85" s="372"/>
      <c r="D85" s="372"/>
      <c r="E85" s="372"/>
      <c r="F85" s="372"/>
      <c r="G85" s="16">
        <v>200</v>
      </c>
      <c r="H85" s="48">
        <f>H66-H86</f>
        <v>284535940</v>
      </c>
      <c r="I85" s="51">
        <v>-329593506</v>
      </c>
    </row>
    <row r="86" spans="1:9" x14ac:dyDescent="0.2">
      <c r="A86" s="373" t="s">
        <v>257</v>
      </c>
      <c r="B86" s="373"/>
      <c r="C86" s="373"/>
      <c r="D86" s="373"/>
      <c r="E86" s="373"/>
      <c r="F86" s="373"/>
      <c r="G86" s="19">
        <v>201</v>
      </c>
      <c r="H86" s="207">
        <v>21315740</v>
      </c>
      <c r="I86" s="65">
        <v>-29212285</v>
      </c>
    </row>
    <row r="87" spans="1:9" x14ac:dyDescent="0.2">
      <c r="A87" s="381" t="s">
        <v>258</v>
      </c>
      <c r="B87" s="381"/>
      <c r="C87" s="381"/>
      <c r="D87" s="381"/>
      <c r="E87" s="381"/>
      <c r="F87" s="381"/>
      <c r="G87" s="382"/>
      <c r="H87" s="382"/>
      <c r="I87" s="382"/>
    </row>
    <row r="88" spans="1:9" x14ac:dyDescent="0.2">
      <c r="A88" s="383" t="s">
        <v>259</v>
      </c>
      <c r="B88" s="383"/>
      <c r="C88" s="383"/>
      <c r="D88" s="383"/>
      <c r="E88" s="383"/>
      <c r="F88" s="383"/>
      <c r="G88" s="16">
        <v>202</v>
      </c>
      <c r="H88" s="51">
        <f>+H65</f>
        <v>305851680</v>
      </c>
      <c r="I88" s="48">
        <f>+I65</f>
        <v>-358805791</v>
      </c>
    </row>
    <row r="89" spans="1:9" ht="24.6" customHeight="1" x14ac:dyDescent="0.2">
      <c r="A89" s="379" t="s">
        <v>260</v>
      </c>
      <c r="B89" s="379"/>
      <c r="C89" s="379"/>
      <c r="D89" s="379"/>
      <c r="E89" s="379"/>
      <c r="F89" s="379"/>
      <c r="G89" s="17">
        <v>203</v>
      </c>
      <c r="H89" s="52">
        <f>SUM(H90:H97)</f>
        <v>-1060800</v>
      </c>
      <c r="I89" s="52">
        <f>SUM(I90:I97)</f>
        <v>-73904</v>
      </c>
    </row>
    <row r="90" spans="1:9" x14ac:dyDescent="0.2">
      <c r="A90" s="369" t="s">
        <v>261</v>
      </c>
      <c r="B90" s="369"/>
      <c r="C90" s="369"/>
      <c r="D90" s="369"/>
      <c r="E90" s="369"/>
      <c r="F90" s="369"/>
      <c r="G90" s="16">
        <v>204</v>
      </c>
      <c r="H90" s="51">
        <v>0</v>
      </c>
      <c r="I90" s="51">
        <v>0</v>
      </c>
    </row>
    <row r="91" spans="1:9" ht="21.6" customHeight="1" x14ac:dyDescent="0.2">
      <c r="A91" s="369" t="s">
        <v>262</v>
      </c>
      <c r="B91" s="369"/>
      <c r="C91" s="369"/>
      <c r="D91" s="369"/>
      <c r="E91" s="369"/>
      <c r="F91" s="369"/>
      <c r="G91" s="16">
        <v>205</v>
      </c>
      <c r="H91" s="51">
        <v>0</v>
      </c>
      <c r="I91" s="51">
        <v>0</v>
      </c>
    </row>
    <row r="92" spans="1:9" ht="21.6" customHeight="1" x14ac:dyDescent="0.2">
      <c r="A92" s="369" t="s">
        <v>263</v>
      </c>
      <c r="B92" s="369"/>
      <c r="C92" s="369"/>
      <c r="D92" s="369"/>
      <c r="E92" s="369"/>
      <c r="F92" s="369"/>
      <c r="G92" s="16">
        <v>206</v>
      </c>
      <c r="H92" s="208">
        <v>-1060800</v>
      </c>
      <c r="I92" s="51">
        <v>-73904</v>
      </c>
    </row>
    <row r="93" spans="1:9" x14ac:dyDescent="0.2">
      <c r="A93" s="369" t="s">
        <v>264</v>
      </c>
      <c r="B93" s="369"/>
      <c r="C93" s="369"/>
      <c r="D93" s="369"/>
      <c r="E93" s="369"/>
      <c r="F93" s="369"/>
      <c r="G93" s="16">
        <v>207</v>
      </c>
      <c r="H93" s="51">
        <v>0</v>
      </c>
      <c r="I93" s="51">
        <v>0</v>
      </c>
    </row>
    <row r="94" spans="1:9" ht="24.6" customHeight="1" x14ac:dyDescent="0.2">
      <c r="A94" s="369" t="s">
        <v>265</v>
      </c>
      <c r="B94" s="369"/>
      <c r="C94" s="369"/>
      <c r="D94" s="369"/>
      <c r="E94" s="369"/>
      <c r="F94" s="369"/>
      <c r="G94" s="16">
        <v>208</v>
      </c>
      <c r="H94" s="51">
        <v>0</v>
      </c>
      <c r="I94" s="51">
        <v>0</v>
      </c>
    </row>
    <row r="95" spans="1:9" ht="24.6" customHeight="1" x14ac:dyDescent="0.2">
      <c r="A95" s="369" t="s">
        <v>266</v>
      </c>
      <c r="B95" s="369"/>
      <c r="C95" s="369"/>
      <c r="D95" s="369"/>
      <c r="E95" s="369"/>
      <c r="F95" s="369"/>
      <c r="G95" s="16">
        <v>209</v>
      </c>
      <c r="H95" s="51">
        <v>0</v>
      </c>
      <c r="I95" s="51">
        <v>0</v>
      </c>
    </row>
    <row r="96" spans="1:9" x14ac:dyDescent="0.2">
      <c r="A96" s="369" t="s">
        <v>267</v>
      </c>
      <c r="B96" s="369"/>
      <c r="C96" s="369"/>
      <c r="D96" s="369"/>
      <c r="E96" s="369"/>
      <c r="F96" s="369"/>
      <c r="G96" s="16">
        <v>210</v>
      </c>
      <c r="H96" s="51">
        <v>0</v>
      </c>
      <c r="I96" s="51">
        <v>0</v>
      </c>
    </row>
    <row r="97" spans="1:9" x14ac:dyDescent="0.2">
      <c r="A97" s="369" t="s">
        <v>268</v>
      </c>
      <c r="B97" s="369"/>
      <c r="C97" s="369"/>
      <c r="D97" s="369"/>
      <c r="E97" s="369"/>
      <c r="F97" s="369"/>
      <c r="G97" s="16">
        <v>211</v>
      </c>
      <c r="H97" s="51">
        <v>0</v>
      </c>
      <c r="I97" s="51">
        <v>0</v>
      </c>
    </row>
    <row r="98" spans="1:9" x14ac:dyDescent="0.2">
      <c r="A98" s="383" t="s">
        <v>269</v>
      </c>
      <c r="B98" s="383"/>
      <c r="C98" s="383"/>
      <c r="D98" s="383"/>
      <c r="E98" s="383"/>
      <c r="F98" s="383"/>
      <c r="G98" s="16">
        <v>212</v>
      </c>
      <c r="H98" s="209">
        <v>-216991</v>
      </c>
      <c r="I98" s="51">
        <v>-13302</v>
      </c>
    </row>
    <row r="99" spans="1:9" ht="27.6" customHeight="1" x14ac:dyDescent="0.2">
      <c r="A99" s="379" t="s">
        <v>270</v>
      </c>
      <c r="B99" s="379"/>
      <c r="C99" s="379"/>
      <c r="D99" s="379"/>
      <c r="E99" s="379"/>
      <c r="F99" s="379"/>
      <c r="G99" s="17">
        <v>213</v>
      </c>
      <c r="H99" s="52">
        <f>H89-H98</f>
        <v>-843809</v>
      </c>
      <c r="I99" s="52">
        <f>I89-I98</f>
        <v>-60602</v>
      </c>
    </row>
    <row r="100" spans="1:9" ht="31.15" customHeight="1" x14ac:dyDescent="0.2">
      <c r="A100" s="380" t="s">
        <v>271</v>
      </c>
      <c r="B100" s="380"/>
      <c r="C100" s="380"/>
      <c r="D100" s="380"/>
      <c r="E100" s="380"/>
      <c r="F100" s="380"/>
      <c r="G100" s="18">
        <v>214</v>
      </c>
      <c r="H100" s="53">
        <f>H88+H99</f>
        <v>305007871</v>
      </c>
      <c r="I100" s="53">
        <f>I88+I99</f>
        <v>-358866393</v>
      </c>
    </row>
    <row r="101" spans="1:9" ht="28.9" customHeight="1" x14ac:dyDescent="0.2">
      <c r="A101" s="360" t="s">
        <v>272</v>
      </c>
      <c r="B101" s="360"/>
      <c r="C101" s="360"/>
      <c r="D101" s="360"/>
      <c r="E101" s="360"/>
      <c r="F101" s="360"/>
      <c r="G101" s="370"/>
      <c r="H101" s="370"/>
      <c r="I101" s="370"/>
    </row>
    <row r="102" spans="1:9" ht="23.45" customHeight="1" x14ac:dyDescent="0.2">
      <c r="A102" s="371" t="s">
        <v>273</v>
      </c>
      <c r="B102" s="371"/>
      <c r="C102" s="371"/>
      <c r="D102" s="371"/>
      <c r="E102" s="371"/>
      <c r="F102" s="371"/>
      <c r="G102" s="17">
        <v>215</v>
      </c>
      <c r="H102" s="52">
        <f>H103+H104</f>
        <v>305007871</v>
      </c>
      <c r="I102" s="52">
        <f>I103+I104</f>
        <v>-358866393</v>
      </c>
    </row>
    <row r="103" spans="1:9" x14ac:dyDescent="0.2">
      <c r="A103" s="372" t="s">
        <v>274</v>
      </c>
      <c r="B103" s="372"/>
      <c r="C103" s="372"/>
      <c r="D103" s="372"/>
      <c r="E103" s="372"/>
      <c r="F103" s="372"/>
      <c r="G103" s="16">
        <v>216</v>
      </c>
      <c r="H103" s="51">
        <f>+H100-H104</f>
        <v>283692131</v>
      </c>
      <c r="I103" s="51">
        <f>+I100-I104</f>
        <v>-329654108</v>
      </c>
    </row>
    <row r="104" spans="1:9" x14ac:dyDescent="0.2">
      <c r="A104" s="373" t="s">
        <v>275</v>
      </c>
      <c r="B104" s="373"/>
      <c r="C104" s="373"/>
      <c r="D104" s="373"/>
      <c r="E104" s="373"/>
      <c r="F104" s="373"/>
      <c r="G104" s="19">
        <v>217</v>
      </c>
      <c r="H104" s="65">
        <f>+H86</f>
        <v>21315740</v>
      </c>
      <c r="I104" s="65">
        <f>+I86</f>
        <v>-29212285</v>
      </c>
    </row>
  </sheetData>
  <sheetProtection algorithmName="SHA-512" hashValue="ExdivMfHprhYz4sY5xsdi9t/8zAa8p8xzOYGuRTceLinkImF6Tpr21DX5SkYidaRTik9R1Z/XbNFXWOmUFa3bg==" saltValue="X3mqdawevTVbQLAW0Y3+xA=="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conditionalFormatting sqref="I16:I18">
    <cfRule type="cellIs" dxfId="33" priority="9" stopIfTrue="1" operator="notEqual">
      <formula>ROUND(I16,0)</formula>
    </cfRule>
    <cfRule type="cellIs" dxfId="32" priority="10" stopIfTrue="1" operator="lessThan">
      <formula>0</formula>
    </cfRule>
  </conditionalFormatting>
  <conditionalFormatting sqref="H16:H18">
    <cfRule type="cellIs" dxfId="31" priority="7" stopIfTrue="1" operator="notEqual">
      <formula>ROUND(H16,0)</formula>
    </cfRule>
    <cfRule type="cellIs" dxfId="30" priority="8" stopIfTrue="1" operator="lessThan">
      <formula>0</formula>
    </cfRule>
  </conditionalFormatting>
  <conditionalFormatting sqref="I20:I24">
    <cfRule type="cellIs" dxfId="29" priority="5" stopIfTrue="1" operator="notEqual">
      <formula>ROUND(I20,0)</formula>
    </cfRule>
    <cfRule type="cellIs" dxfId="28" priority="6" stopIfTrue="1" operator="lessThan">
      <formula>0</formula>
    </cfRule>
  </conditionalFormatting>
  <conditionalFormatting sqref="H20:H24">
    <cfRule type="cellIs" dxfId="27" priority="3" stopIfTrue="1" operator="notEqual">
      <formula>ROUND(H20,0)</formula>
    </cfRule>
    <cfRule type="cellIs" dxfId="26" priority="4" stopIfTrue="1" operator="lessThan">
      <formula>0</formula>
    </cfRule>
  </conditionalFormatting>
  <conditionalFormatting sqref="H88">
    <cfRule type="cellIs" dxfId="25" priority="2" stopIfTrue="1" operator="notEqual">
      <formula>ROUND(H88,0)</formula>
    </cfRule>
  </conditionalFormatting>
  <conditionalFormatting sqref="I103">
    <cfRule type="cellIs" dxfId="24" priority="1" stopIfTrue="1" operator="notEqual">
      <formula>ROUND(I103,0)</formula>
    </cfRule>
  </conditionalFormatting>
  <dataValidations count="5">
    <dataValidation type="whole" operator="greaterThanOrEqual" allowBlank="1" showInputMessage="1" showErrorMessage="1" errorTitle="Incorrect entry" error="You can enter only positive whole numbers."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Incorrect entry" error="You can enter only positive or negative whole numbers."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Incorrect entry" error="You can enter only whole numbers."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Incorrect entry" error="You can enter only whole numbers" sqref="H14:I14 H88:I100 H53:I53 H25:I34 H64:I65 H102:I104 H72:I72 H69:I69 H76:I76 H79:I80 H84:I86 H61:I61">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52" zoomScale="224" zoomScaleNormal="100" zoomScaleSheetLayoutView="224" workbookViewId="0">
      <selection activeCell="I21" sqref="I21"/>
    </sheetView>
  </sheetViews>
  <sheetFormatPr defaultColWidth="9.140625" defaultRowHeight="12.75" x14ac:dyDescent="0.2"/>
  <cols>
    <col min="1" max="6" width="9.140625" style="11"/>
    <col min="7" max="7" width="9.140625" style="23"/>
    <col min="8" max="9" width="18.140625" style="54" customWidth="1"/>
    <col min="10" max="16384" width="9.140625" style="11"/>
  </cols>
  <sheetData>
    <row r="1" spans="1:9" x14ac:dyDescent="0.2">
      <c r="A1" s="366" t="s">
        <v>276</v>
      </c>
      <c r="B1" s="385"/>
      <c r="C1" s="385"/>
      <c r="D1" s="385"/>
      <c r="E1" s="385"/>
      <c r="F1" s="385"/>
      <c r="G1" s="385"/>
      <c r="H1" s="385"/>
      <c r="I1" s="385"/>
    </row>
    <row r="2" spans="1:9" x14ac:dyDescent="0.2">
      <c r="A2" s="365" t="s">
        <v>724</v>
      </c>
      <c r="B2" s="331"/>
      <c r="C2" s="331"/>
      <c r="D2" s="331"/>
      <c r="E2" s="331"/>
      <c r="F2" s="331"/>
      <c r="G2" s="331"/>
      <c r="H2" s="331"/>
      <c r="I2" s="331"/>
    </row>
    <row r="3" spans="1:9" x14ac:dyDescent="0.2">
      <c r="A3" s="393" t="s">
        <v>277</v>
      </c>
      <c r="B3" s="394"/>
      <c r="C3" s="394"/>
      <c r="D3" s="394"/>
      <c r="E3" s="394"/>
      <c r="F3" s="394"/>
      <c r="G3" s="394"/>
      <c r="H3" s="394"/>
      <c r="I3" s="394"/>
    </row>
    <row r="4" spans="1:9" x14ac:dyDescent="0.2">
      <c r="A4" s="389" t="s">
        <v>515</v>
      </c>
      <c r="B4" s="335"/>
      <c r="C4" s="335"/>
      <c r="D4" s="335"/>
      <c r="E4" s="335"/>
      <c r="F4" s="335"/>
      <c r="G4" s="335"/>
      <c r="H4" s="335"/>
      <c r="I4" s="336"/>
    </row>
    <row r="5" spans="1:9" ht="23.25" thickBot="1" x14ac:dyDescent="0.25">
      <c r="A5" s="401" t="s">
        <v>278</v>
      </c>
      <c r="B5" s="402"/>
      <c r="C5" s="402"/>
      <c r="D5" s="402"/>
      <c r="E5" s="402"/>
      <c r="F5" s="403"/>
      <c r="G5" s="13" t="s">
        <v>279</v>
      </c>
      <c r="H5" s="45" t="s">
        <v>280</v>
      </c>
      <c r="I5" s="45" t="s">
        <v>281</v>
      </c>
    </row>
    <row r="6" spans="1:9" x14ac:dyDescent="0.2">
      <c r="A6" s="404">
        <v>1</v>
      </c>
      <c r="B6" s="405"/>
      <c r="C6" s="405"/>
      <c r="D6" s="405"/>
      <c r="E6" s="405"/>
      <c r="F6" s="406"/>
      <c r="G6" s="20">
        <v>2</v>
      </c>
      <c r="H6" s="20" t="s">
        <v>282</v>
      </c>
      <c r="I6" s="20" t="s">
        <v>283</v>
      </c>
    </row>
    <row r="7" spans="1:9" x14ac:dyDescent="0.2">
      <c r="A7" s="407" t="s">
        <v>284</v>
      </c>
      <c r="B7" s="408"/>
      <c r="C7" s="408"/>
      <c r="D7" s="408"/>
      <c r="E7" s="408"/>
      <c r="F7" s="408"/>
      <c r="G7" s="408"/>
      <c r="H7" s="408"/>
      <c r="I7" s="409"/>
    </row>
    <row r="8" spans="1:9" ht="12.75" customHeight="1" x14ac:dyDescent="0.2">
      <c r="A8" s="410" t="s">
        <v>285</v>
      </c>
      <c r="B8" s="411"/>
      <c r="C8" s="411"/>
      <c r="D8" s="411"/>
      <c r="E8" s="411"/>
      <c r="F8" s="412"/>
      <c r="G8" s="21">
        <v>1</v>
      </c>
      <c r="H8" s="46">
        <v>232471771</v>
      </c>
      <c r="I8" s="51">
        <v>-501048580</v>
      </c>
    </row>
    <row r="9" spans="1:9" ht="12.75" customHeight="1" x14ac:dyDescent="0.2">
      <c r="A9" s="398" t="s">
        <v>286</v>
      </c>
      <c r="B9" s="399"/>
      <c r="C9" s="399"/>
      <c r="D9" s="399"/>
      <c r="E9" s="399"/>
      <c r="F9" s="400"/>
      <c r="G9" s="17">
        <v>2</v>
      </c>
      <c r="H9" s="47">
        <f>H10+H11+H12+H13+H14+H15+H16+H17</f>
        <v>522775137</v>
      </c>
      <c r="I9" s="47">
        <f>I10+I11+I12+I13+I14+I15+I16+I17</f>
        <v>627709571</v>
      </c>
    </row>
    <row r="10" spans="1:9" ht="12.75" customHeight="1" x14ac:dyDescent="0.2">
      <c r="A10" s="390" t="s">
        <v>287</v>
      </c>
      <c r="B10" s="391"/>
      <c r="C10" s="391"/>
      <c r="D10" s="391"/>
      <c r="E10" s="391"/>
      <c r="F10" s="392"/>
      <c r="G10" s="22">
        <v>3</v>
      </c>
      <c r="H10" s="48">
        <v>474514405</v>
      </c>
      <c r="I10" s="51">
        <v>496444044</v>
      </c>
    </row>
    <row r="11" spans="1:9" ht="31.15" customHeight="1" x14ac:dyDescent="0.2">
      <c r="A11" s="390" t="s">
        <v>288</v>
      </c>
      <c r="B11" s="391"/>
      <c r="C11" s="391"/>
      <c r="D11" s="391"/>
      <c r="E11" s="391"/>
      <c r="F11" s="392"/>
      <c r="G11" s="22">
        <v>4</v>
      </c>
      <c r="H11" s="48">
        <v>-10784061</v>
      </c>
      <c r="I11" s="51">
        <v>-3245751</v>
      </c>
    </row>
    <row r="12" spans="1:9" ht="28.15" customHeight="1" x14ac:dyDescent="0.2">
      <c r="A12" s="390" t="s">
        <v>289</v>
      </c>
      <c r="B12" s="391"/>
      <c r="C12" s="391"/>
      <c r="D12" s="391"/>
      <c r="E12" s="391"/>
      <c r="F12" s="392"/>
      <c r="G12" s="22">
        <v>5</v>
      </c>
      <c r="H12" s="48">
        <v>143240</v>
      </c>
      <c r="I12" s="51">
        <v>0</v>
      </c>
    </row>
    <row r="13" spans="1:9" ht="12.75" customHeight="1" x14ac:dyDescent="0.2">
      <c r="A13" s="390" t="s">
        <v>290</v>
      </c>
      <c r="B13" s="391"/>
      <c r="C13" s="391"/>
      <c r="D13" s="391"/>
      <c r="E13" s="391"/>
      <c r="F13" s="392"/>
      <c r="G13" s="22">
        <v>6</v>
      </c>
      <c r="H13" s="48">
        <v>-341761</v>
      </c>
      <c r="I13" s="51">
        <v>-513802</v>
      </c>
    </row>
    <row r="14" spans="1:9" ht="12.75" customHeight="1" x14ac:dyDescent="0.2">
      <c r="A14" s="390" t="s">
        <v>291</v>
      </c>
      <c r="B14" s="391"/>
      <c r="C14" s="391"/>
      <c r="D14" s="391"/>
      <c r="E14" s="391"/>
      <c r="F14" s="392"/>
      <c r="G14" s="22">
        <v>7</v>
      </c>
      <c r="H14" s="48">
        <v>56867514</v>
      </c>
      <c r="I14" s="51">
        <v>68613120</v>
      </c>
    </row>
    <row r="15" spans="1:9" ht="12.75" customHeight="1" x14ac:dyDescent="0.2">
      <c r="A15" s="390" t="s">
        <v>292</v>
      </c>
      <c r="B15" s="391"/>
      <c r="C15" s="391"/>
      <c r="D15" s="391"/>
      <c r="E15" s="391"/>
      <c r="F15" s="392"/>
      <c r="G15" s="22">
        <v>8</v>
      </c>
      <c r="H15" s="48">
        <v>-11828932</v>
      </c>
      <c r="I15" s="51">
        <v>22152112</v>
      </c>
    </row>
    <row r="16" spans="1:9" ht="12.75" customHeight="1" x14ac:dyDescent="0.2">
      <c r="A16" s="390" t="s">
        <v>293</v>
      </c>
      <c r="B16" s="391"/>
      <c r="C16" s="391"/>
      <c r="D16" s="391"/>
      <c r="E16" s="391"/>
      <c r="F16" s="392"/>
      <c r="G16" s="22">
        <v>9</v>
      </c>
      <c r="H16" s="48">
        <v>4868877</v>
      </c>
      <c r="I16" s="51">
        <v>41917849</v>
      </c>
    </row>
    <row r="17" spans="1:9" ht="27.6" customHeight="1" x14ac:dyDescent="0.2">
      <c r="A17" s="390" t="s">
        <v>294</v>
      </c>
      <c r="B17" s="391"/>
      <c r="C17" s="391"/>
      <c r="D17" s="391"/>
      <c r="E17" s="391"/>
      <c r="F17" s="392"/>
      <c r="G17" s="22">
        <v>10</v>
      </c>
      <c r="H17" s="48">
        <v>9335855</v>
      </c>
      <c r="I17" s="51">
        <v>2341999</v>
      </c>
    </row>
    <row r="18" spans="1:9" ht="29.45" customHeight="1" x14ac:dyDescent="0.2">
      <c r="A18" s="395" t="s">
        <v>295</v>
      </c>
      <c r="B18" s="396"/>
      <c r="C18" s="396"/>
      <c r="D18" s="396"/>
      <c r="E18" s="396"/>
      <c r="F18" s="397"/>
      <c r="G18" s="17">
        <v>11</v>
      </c>
      <c r="H18" s="47">
        <f>H8+H9</f>
        <v>755246908</v>
      </c>
      <c r="I18" s="47">
        <f>I8+I9</f>
        <v>126660991</v>
      </c>
    </row>
    <row r="19" spans="1:9" ht="12.75" customHeight="1" x14ac:dyDescent="0.2">
      <c r="A19" s="398" t="s">
        <v>296</v>
      </c>
      <c r="B19" s="399"/>
      <c r="C19" s="399"/>
      <c r="D19" s="399"/>
      <c r="E19" s="399"/>
      <c r="F19" s="400"/>
      <c r="G19" s="17">
        <v>12</v>
      </c>
      <c r="H19" s="47">
        <f>H20+H21+H22+H23</f>
        <v>92191314</v>
      </c>
      <c r="I19" s="47">
        <f>I20+I21+I22+I23</f>
        <v>-133339351</v>
      </c>
    </row>
    <row r="20" spans="1:9" ht="12.75" customHeight="1" x14ac:dyDescent="0.2">
      <c r="A20" s="390" t="s">
        <v>297</v>
      </c>
      <c r="B20" s="391"/>
      <c r="C20" s="391"/>
      <c r="D20" s="391"/>
      <c r="E20" s="391"/>
      <c r="F20" s="392"/>
      <c r="G20" s="22">
        <v>13</v>
      </c>
      <c r="H20" s="48">
        <v>74485565</v>
      </c>
      <c r="I20" s="51">
        <v>-82313496</v>
      </c>
    </row>
    <row r="21" spans="1:9" ht="12.75" customHeight="1" x14ac:dyDescent="0.2">
      <c r="A21" s="390" t="s">
        <v>298</v>
      </c>
      <c r="B21" s="391"/>
      <c r="C21" s="391"/>
      <c r="D21" s="391"/>
      <c r="E21" s="391"/>
      <c r="F21" s="392"/>
      <c r="G21" s="22">
        <v>14</v>
      </c>
      <c r="H21" s="48">
        <v>18083409</v>
      </c>
      <c r="I21" s="51">
        <v>-46515658</v>
      </c>
    </row>
    <row r="22" spans="1:9" ht="12.75" customHeight="1" x14ac:dyDescent="0.2">
      <c r="A22" s="390" t="s">
        <v>299</v>
      </c>
      <c r="B22" s="391"/>
      <c r="C22" s="391"/>
      <c r="D22" s="391"/>
      <c r="E22" s="391"/>
      <c r="F22" s="392"/>
      <c r="G22" s="22">
        <v>15</v>
      </c>
      <c r="H22" s="48">
        <v>-377660</v>
      </c>
      <c r="I22" s="51">
        <v>-4510197</v>
      </c>
    </row>
    <row r="23" spans="1:9" ht="12.75" customHeight="1" x14ac:dyDescent="0.2">
      <c r="A23" s="390" t="s">
        <v>300</v>
      </c>
      <c r="B23" s="391"/>
      <c r="C23" s="391"/>
      <c r="D23" s="391"/>
      <c r="E23" s="391"/>
      <c r="F23" s="392"/>
      <c r="G23" s="22">
        <v>16</v>
      </c>
      <c r="H23" s="48">
        <v>0</v>
      </c>
      <c r="I23" s="51">
        <v>0</v>
      </c>
    </row>
    <row r="24" spans="1:9" ht="12.75" customHeight="1" x14ac:dyDescent="0.2">
      <c r="A24" s="395" t="s">
        <v>301</v>
      </c>
      <c r="B24" s="396"/>
      <c r="C24" s="396"/>
      <c r="D24" s="396"/>
      <c r="E24" s="396"/>
      <c r="F24" s="397"/>
      <c r="G24" s="17">
        <v>17</v>
      </c>
      <c r="H24" s="47">
        <f>H18+H19</f>
        <v>847438222</v>
      </c>
      <c r="I24" s="47">
        <f>I18+I19</f>
        <v>-6678360</v>
      </c>
    </row>
    <row r="25" spans="1:9" ht="12.75" customHeight="1" x14ac:dyDescent="0.2">
      <c r="A25" s="386" t="s">
        <v>302</v>
      </c>
      <c r="B25" s="387"/>
      <c r="C25" s="387"/>
      <c r="D25" s="387"/>
      <c r="E25" s="387"/>
      <c r="F25" s="388"/>
      <c r="G25" s="22">
        <v>18</v>
      </c>
      <c r="H25" s="48">
        <v>-57152922</v>
      </c>
      <c r="I25" s="51">
        <v>-34290832</v>
      </c>
    </row>
    <row r="26" spans="1:9" ht="12.75" customHeight="1" x14ac:dyDescent="0.2">
      <c r="A26" s="386" t="s">
        <v>303</v>
      </c>
      <c r="B26" s="387"/>
      <c r="C26" s="387"/>
      <c r="D26" s="387"/>
      <c r="E26" s="387"/>
      <c r="F26" s="388"/>
      <c r="G26" s="22">
        <v>19</v>
      </c>
      <c r="H26" s="48">
        <v>-5372100</v>
      </c>
      <c r="I26" s="51">
        <v>3491984</v>
      </c>
    </row>
    <row r="27" spans="1:9" ht="28.9" customHeight="1" x14ac:dyDescent="0.2">
      <c r="A27" s="413" t="s">
        <v>304</v>
      </c>
      <c r="B27" s="414"/>
      <c r="C27" s="414"/>
      <c r="D27" s="414"/>
      <c r="E27" s="414"/>
      <c r="F27" s="415"/>
      <c r="G27" s="18">
        <v>20</v>
      </c>
      <c r="H27" s="49">
        <f>H24+H25+H26</f>
        <v>784913200</v>
      </c>
      <c r="I27" s="49">
        <f>I24+I25+I26</f>
        <v>-37477208</v>
      </c>
    </row>
    <row r="28" spans="1:9" x14ac:dyDescent="0.2">
      <c r="A28" s="407" t="s">
        <v>305</v>
      </c>
      <c r="B28" s="408"/>
      <c r="C28" s="408"/>
      <c r="D28" s="408"/>
      <c r="E28" s="408"/>
      <c r="F28" s="408"/>
      <c r="G28" s="408"/>
      <c r="H28" s="408"/>
      <c r="I28" s="409"/>
    </row>
    <row r="29" spans="1:9" ht="23.45" customHeight="1" x14ac:dyDescent="0.2">
      <c r="A29" s="410" t="s">
        <v>306</v>
      </c>
      <c r="B29" s="411"/>
      <c r="C29" s="411"/>
      <c r="D29" s="411"/>
      <c r="E29" s="411"/>
      <c r="F29" s="412"/>
      <c r="G29" s="21">
        <v>21</v>
      </c>
      <c r="H29" s="50">
        <v>56786329</v>
      </c>
      <c r="I29" s="51">
        <v>9326474</v>
      </c>
    </row>
    <row r="30" spans="1:9" ht="12.75" customHeight="1" x14ac:dyDescent="0.2">
      <c r="A30" s="386" t="s">
        <v>307</v>
      </c>
      <c r="B30" s="387"/>
      <c r="C30" s="387"/>
      <c r="D30" s="387"/>
      <c r="E30" s="387"/>
      <c r="F30" s="388"/>
      <c r="G30" s="22">
        <v>22</v>
      </c>
      <c r="H30" s="51">
        <v>1437948</v>
      </c>
      <c r="I30" s="51">
        <v>0</v>
      </c>
    </row>
    <row r="31" spans="1:9" ht="12.75" customHeight="1" x14ac:dyDescent="0.2">
      <c r="A31" s="386" t="s">
        <v>308</v>
      </c>
      <c r="B31" s="387"/>
      <c r="C31" s="387"/>
      <c r="D31" s="387"/>
      <c r="E31" s="387"/>
      <c r="F31" s="388"/>
      <c r="G31" s="22">
        <v>23</v>
      </c>
      <c r="H31" s="51">
        <v>382503</v>
      </c>
      <c r="I31" s="51">
        <v>495675</v>
      </c>
    </row>
    <row r="32" spans="1:9" ht="12.75" customHeight="1" x14ac:dyDescent="0.2">
      <c r="A32" s="386" t="s">
        <v>309</v>
      </c>
      <c r="B32" s="387"/>
      <c r="C32" s="387"/>
      <c r="D32" s="387"/>
      <c r="E32" s="387"/>
      <c r="F32" s="388"/>
      <c r="G32" s="22">
        <v>24</v>
      </c>
      <c r="H32" s="51">
        <v>115822</v>
      </c>
      <c r="I32" s="51">
        <v>0</v>
      </c>
    </row>
    <row r="33" spans="1:9" ht="12.75" customHeight="1" x14ac:dyDescent="0.2">
      <c r="A33" s="386" t="s">
        <v>310</v>
      </c>
      <c r="B33" s="387"/>
      <c r="C33" s="387"/>
      <c r="D33" s="387"/>
      <c r="E33" s="387"/>
      <c r="F33" s="388"/>
      <c r="G33" s="22">
        <v>25</v>
      </c>
      <c r="H33" s="51">
        <v>10879251</v>
      </c>
      <c r="I33" s="51">
        <v>324339</v>
      </c>
    </row>
    <row r="34" spans="1:9" ht="12.75" customHeight="1" x14ac:dyDescent="0.2">
      <c r="A34" s="386" t="s">
        <v>311</v>
      </c>
      <c r="B34" s="387"/>
      <c r="C34" s="387"/>
      <c r="D34" s="387"/>
      <c r="E34" s="387"/>
      <c r="F34" s="388"/>
      <c r="G34" s="22">
        <v>26</v>
      </c>
      <c r="H34" s="51">
        <v>0</v>
      </c>
      <c r="I34" s="51">
        <v>0</v>
      </c>
    </row>
    <row r="35" spans="1:9" ht="27.6" customHeight="1" x14ac:dyDescent="0.2">
      <c r="A35" s="395" t="s">
        <v>312</v>
      </c>
      <c r="B35" s="396"/>
      <c r="C35" s="396"/>
      <c r="D35" s="396"/>
      <c r="E35" s="396"/>
      <c r="F35" s="397"/>
      <c r="G35" s="17">
        <v>27</v>
      </c>
      <c r="H35" s="52">
        <f>H29+H30+H31+H32+H33+H34</f>
        <v>69601853</v>
      </c>
      <c r="I35" s="52">
        <f>I29+I30+I31+I32+I33+I34</f>
        <v>10146488</v>
      </c>
    </row>
    <row r="36" spans="1:9" ht="26.45" customHeight="1" x14ac:dyDescent="0.2">
      <c r="A36" s="386" t="s">
        <v>313</v>
      </c>
      <c r="B36" s="387"/>
      <c r="C36" s="387"/>
      <c r="D36" s="387"/>
      <c r="E36" s="387"/>
      <c r="F36" s="388"/>
      <c r="G36" s="22">
        <v>28</v>
      </c>
      <c r="H36" s="51">
        <v>-954589856</v>
      </c>
      <c r="I36" s="51">
        <v>-595870921</v>
      </c>
    </row>
    <row r="37" spans="1:9" ht="12.75" customHeight="1" x14ac:dyDescent="0.2">
      <c r="A37" s="386" t="s">
        <v>314</v>
      </c>
      <c r="B37" s="387"/>
      <c r="C37" s="387"/>
      <c r="D37" s="387"/>
      <c r="E37" s="387"/>
      <c r="F37" s="388"/>
      <c r="G37" s="22">
        <v>29</v>
      </c>
      <c r="H37" s="51">
        <v>0</v>
      </c>
      <c r="I37" s="51">
        <v>0</v>
      </c>
    </row>
    <row r="38" spans="1:9" ht="12.75" customHeight="1" x14ac:dyDescent="0.2">
      <c r="A38" s="386" t="s">
        <v>315</v>
      </c>
      <c r="B38" s="387"/>
      <c r="C38" s="387"/>
      <c r="D38" s="387"/>
      <c r="E38" s="387"/>
      <c r="F38" s="388"/>
      <c r="G38" s="22">
        <v>30</v>
      </c>
      <c r="H38" s="51">
        <v>-10770778</v>
      </c>
      <c r="I38" s="51">
        <v>-225514</v>
      </c>
    </row>
    <row r="39" spans="1:9" ht="12.75" customHeight="1" x14ac:dyDescent="0.2">
      <c r="A39" s="386" t="s">
        <v>316</v>
      </c>
      <c r="B39" s="387"/>
      <c r="C39" s="387"/>
      <c r="D39" s="387"/>
      <c r="E39" s="387"/>
      <c r="F39" s="388"/>
      <c r="G39" s="22">
        <v>31</v>
      </c>
      <c r="H39" s="51">
        <v>0</v>
      </c>
      <c r="I39" s="51">
        <v>0</v>
      </c>
    </row>
    <row r="40" spans="1:9" ht="12.75" customHeight="1" x14ac:dyDescent="0.2">
      <c r="A40" s="386" t="s">
        <v>317</v>
      </c>
      <c r="B40" s="387"/>
      <c r="C40" s="387"/>
      <c r="D40" s="387"/>
      <c r="E40" s="387"/>
      <c r="F40" s="388"/>
      <c r="G40" s="22">
        <v>32</v>
      </c>
      <c r="H40" s="51">
        <v>-47667787</v>
      </c>
      <c r="I40" s="51">
        <v>0</v>
      </c>
    </row>
    <row r="41" spans="1:9" ht="22.9" customHeight="1" x14ac:dyDescent="0.2">
      <c r="A41" s="395" t="s">
        <v>318</v>
      </c>
      <c r="B41" s="396"/>
      <c r="C41" s="396"/>
      <c r="D41" s="396"/>
      <c r="E41" s="396"/>
      <c r="F41" s="397"/>
      <c r="G41" s="17">
        <v>33</v>
      </c>
      <c r="H41" s="52">
        <f>H36+H37+H38+H39+H40</f>
        <v>-1013028421</v>
      </c>
      <c r="I41" s="52">
        <f>I36+I37+I38+I39+I40</f>
        <v>-596096435</v>
      </c>
    </row>
    <row r="42" spans="1:9" ht="30.6" customHeight="1" x14ac:dyDescent="0.2">
      <c r="A42" s="413" t="s">
        <v>319</v>
      </c>
      <c r="B42" s="414"/>
      <c r="C42" s="414"/>
      <c r="D42" s="414"/>
      <c r="E42" s="414"/>
      <c r="F42" s="415"/>
      <c r="G42" s="18">
        <v>34</v>
      </c>
      <c r="H42" s="53">
        <f>H35+H41</f>
        <v>-943426568</v>
      </c>
      <c r="I42" s="53">
        <f>I35+I41</f>
        <v>-585949947</v>
      </c>
    </row>
    <row r="43" spans="1:9" x14ac:dyDescent="0.2">
      <c r="A43" s="407" t="s">
        <v>320</v>
      </c>
      <c r="B43" s="408"/>
      <c r="C43" s="408"/>
      <c r="D43" s="408"/>
      <c r="E43" s="408"/>
      <c r="F43" s="408"/>
      <c r="G43" s="408"/>
      <c r="H43" s="408"/>
      <c r="I43" s="409"/>
    </row>
    <row r="44" spans="1:9" ht="12.75" customHeight="1" x14ac:dyDescent="0.2">
      <c r="A44" s="410" t="s">
        <v>321</v>
      </c>
      <c r="B44" s="411"/>
      <c r="C44" s="411"/>
      <c r="D44" s="411"/>
      <c r="E44" s="411"/>
      <c r="F44" s="412"/>
      <c r="G44" s="21">
        <v>35</v>
      </c>
      <c r="H44" s="50">
        <v>0</v>
      </c>
      <c r="I44" s="51">
        <v>0</v>
      </c>
    </row>
    <row r="45" spans="1:9" ht="27.6" customHeight="1" x14ac:dyDescent="0.2">
      <c r="A45" s="386" t="s">
        <v>322</v>
      </c>
      <c r="B45" s="387"/>
      <c r="C45" s="387"/>
      <c r="D45" s="387"/>
      <c r="E45" s="387"/>
      <c r="F45" s="388"/>
      <c r="G45" s="22">
        <v>36</v>
      </c>
      <c r="H45" s="51">
        <v>0</v>
      </c>
      <c r="I45" s="51">
        <v>0</v>
      </c>
    </row>
    <row r="46" spans="1:9" ht="12.75" customHeight="1" x14ac:dyDescent="0.2">
      <c r="A46" s="386" t="s">
        <v>323</v>
      </c>
      <c r="B46" s="387"/>
      <c r="C46" s="387"/>
      <c r="D46" s="387"/>
      <c r="E46" s="387"/>
      <c r="F46" s="388"/>
      <c r="G46" s="22">
        <v>37</v>
      </c>
      <c r="H46" s="51">
        <v>742204883</v>
      </c>
      <c r="I46" s="51">
        <v>785615083</v>
      </c>
    </row>
    <row r="47" spans="1:9" ht="12.75" customHeight="1" x14ac:dyDescent="0.2">
      <c r="A47" s="386" t="s">
        <v>324</v>
      </c>
      <c r="B47" s="387"/>
      <c r="C47" s="387"/>
      <c r="D47" s="387"/>
      <c r="E47" s="387"/>
      <c r="F47" s="388"/>
      <c r="G47" s="22">
        <v>38</v>
      </c>
      <c r="H47" s="51">
        <v>329030148</v>
      </c>
      <c r="I47" s="51">
        <v>3389998</v>
      </c>
    </row>
    <row r="48" spans="1:9" ht="25.9" customHeight="1" x14ac:dyDescent="0.2">
      <c r="A48" s="395" t="s">
        <v>325</v>
      </c>
      <c r="B48" s="396"/>
      <c r="C48" s="396"/>
      <c r="D48" s="396"/>
      <c r="E48" s="396"/>
      <c r="F48" s="397"/>
      <c r="G48" s="17">
        <v>39</v>
      </c>
      <c r="H48" s="52">
        <f>H44+H45+H46+H47</f>
        <v>1071235031</v>
      </c>
      <c r="I48" s="52">
        <f>I44+I45+I46+I47</f>
        <v>789005081</v>
      </c>
    </row>
    <row r="49" spans="1:9" ht="24.6" customHeight="1" x14ac:dyDescent="0.2">
      <c r="A49" s="386" t="s">
        <v>326</v>
      </c>
      <c r="B49" s="387"/>
      <c r="C49" s="387"/>
      <c r="D49" s="387"/>
      <c r="E49" s="387"/>
      <c r="F49" s="388"/>
      <c r="G49" s="22">
        <v>40</v>
      </c>
      <c r="H49" s="51">
        <v>-450552945</v>
      </c>
      <c r="I49" s="51">
        <v>-46038888</v>
      </c>
    </row>
    <row r="50" spans="1:9" ht="12.75" customHeight="1" x14ac:dyDescent="0.2">
      <c r="A50" s="386" t="s">
        <v>327</v>
      </c>
      <c r="B50" s="387"/>
      <c r="C50" s="387"/>
      <c r="D50" s="387"/>
      <c r="E50" s="387"/>
      <c r="F50" s="388"/>
      <c r="G50" s="22">
        <v>41</v>
      </c>
      <c r="H50" s="51">
        <v>-130151483</v>
      </c>
      <c r="I50" s="51">
        <v>0</v>
      </c>
    </row>
    <row r="51" spans="1:9" ht="12.75" customHeight="1" x14ac:dyDescent="0.2">
      <c r="A51" s="386" t="s">
        <v>328</v>
      </c>
      <c r="B51" s="387"/>
      <c r="C51" s="387"/>
      <c r="D51" s="387"/>
      <c r="E51" s="387"/>
      <c r="F51" s="388"/>
      <c r="G51" s="22">
        <v>42</v>
      </c>
      <c r="H51" s="51">
        <v>0</v>
      </c>
      <c r="I51" s="51">
        <v>-72300</v>
      </c>
    </row>
    <row r="52" spans="1:9" ht="26.45" customHeight="1" x14ac:dyDescent="0.2">
      <c r="A52" s="386" t="s">
        <v>329</v>
      </c>
      <c r="B52" s="387"/>
      <c r="C52" s="387"/>
      <c r="D52" s="387"/>
      <c r="E52" s="387"/>
      <c r="F52" s="388"/>
      <c r="G52" s="22">
        <v>43</v>
      </c>
      <c r="H52" s="51">
        <v>-39436690</v>
      </c>
      <c r="I52" s="51">
        <v>0</v>
      </c>
    </row>
    <row r="53" spans="1:9" ht="12.75" customHeight="1" x14ac:dyDescent="0.2">
      <c r="A53" s="386" t="s">
        <v>330</v>
      </c>
      <c r="B53" s="387"/>
      <c r="C53" s="387"/>
      <c r="D53" s="387"/>
      <c r="E53" s="387"/>
      <c r="F53" s="388"/>
      <c r="G53" s="22">
        <v>44</v>
      </c>
      <c r="H53" s="51">
        <v>-4280260</v>
      </c>
      <c r="I53" s="51">
        <v>-3676476</v>
      </c>
    </row>
    <row r="54" spans="1:9" ht="27.6" customHeight="1" x14ac:dyDescent="0.2">
      <c r="A54" s="395" t="s">
        <v>331</v>
      </c>
      <c r="B54" s="396"/>
      <c r="C54" s="396"/>
      <c r="D54" s="396"/>
      <c r="E54" s="396"/>
      <c r="F54" s="397"/>
      <c r="G54" s="17">
        <v>45</v>
      </c>
      <c r="H54" s="52">
        <f>H49+H50+H51+H52+H53</f>
        <v>-624421378</v>
      </c>
      <c r="I54" s="52">
        <f>I49+I50+I51+I52+I53</f>
        <v>-49787664</v>
      </c>
    </row>
    <row r="55" spans="1:9" ht="27.6" customHeight="1" x14ac:dyDescent="0.2">
      <c r="A55" s="416" t="s">
        <v>332</v>
      </c>
      <c r="B55" s="417"/>
      <c r="C55" s="417"/>
      <c r="D55" s="417"/>
      <c r="E55" s="417"/>
      <c r="F55" s="418"/>
      <c r="G55" s="17">
        <v>46</v>
      </c>
      <c r="H55" s="52">
        <f>H48+H54</f>
        <v>446813653</v>
      </c>
      <c r="I55" s="52">
        <f>I48+I54</f>
        <v>739217417</v>
      </c>
    </row>
    <row r="56" spans="1:9" x14ac:dyDescent="0.2">
      <c r="A56" s="322" t="s">
        <v>333</v>
      </c>
      <c r="B56" s="323"/>
      <c r="C56" s="323"/>
      <c r="D56" s="323"/>
      <c r="E56" s="323"/>
      <c r="F56" s="324"/>
      <c r="G56" s="22">
        <v>47</v>
      </c>
      <c r="H56" s="51">
        <v>0</v>
      </c>
      <c r="I56" s="51">
        <v>0</v>
      </c>
    </row>
    <row r="57" spans="1:9" ht="27" customHeight="1" x14ac:dyDescent="0.2">
      <c r="A57" s="416" t="s">
        <v>334</v>
      </c>
      <c r="B57" s="417"/>
      <c r="C57" s="417"/>
      <c r="D57" s="417"/>
      <c r="E57" s="417"/>
      <c r="F57" s="418"/>
      <c r="G57" s="17">
        <v>48</v>
      </c>
      <c r="H57" s="52">
        <f>H27+H42+H55+H56</f>
        <v>288300285</v>
      </c>
      <c r="I57" s="52">
        <f>I27+I42+I55+I56</f>
        <v>115790262</v>
      </c>
    </row>
    <row r="58" spans="1:9" ht="27" customHeight="1" x14ac:dyDescent="0.2">
      <c r="A58" s="419" t="s">
        <v>335</v>
      </c>
      <c r="B58" s="420"/>
      <c r="C58" s="420"/>
      <c r="D58" s="420"/>
      <c r="E58" s="420"/>
      <c r="F58" s="421"/>
      <c r="G58" s="22">
        <v>49</v>
      </c>
      <c r="H58" s="51">
        <v>261842353</v>
      </c>
      <c r="I58" s="51">
        <v>550142638</v>
      </c>
    </row>
    <row r="59" spans="1:9" ht="28.9" customHeight="1" x14ac:dyDescent="0.2">
      <c r="A59" s="413" t="s">
        <v>336</v>
      </c>
      <c r="B59" s="414"/>
      <c r="C59" s="414"/>
      <c r="D59" s="414"/>
      <c r="E59" s="414"/>
      <c r="F59" s="415"/>
      <c r="G59" s="18">
        <v>50</v>
      </c>
      <c r="H59" s="53">
        <f>H57+H58</f>
        <v>550142638</v>
      </c>
      <c r="I59" s="53">
        <f>I57+I58</f>
        <v>665932900</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4" sqref="A4:I4"/>
    </sheetView>
  </sheetViews>
  <sheetFormatPr defaultRowHeight="12.75" x14ac:dyDescent="0.2"/>
  <cols>
    <col min="1" max="7" width="9.140625" style="11"/>
    <col min="8" max="9" width="20.7109375" style="54"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66" t="s">
        <v>337</v>
      </c>
      <c r="B1" s="385"/>
      <c r="C1" s="385"/>
      <c r="D1" s="385"/>
      <c r="E1" s="385"/>
      <c r="F1" s="385"/>
      <c r="G1" s="385"/>
      <c r="H1" s="385"/>
      <c r="I1" s="385"/>
    </row>
    <row r="2" spans="1:9" ht="12.75" customHeight="1" x14ac:dyDescent="0.2">
      <c r="A2" s="365" t="s">
        <v>338</v>
      </c>
      <c r="B2" s="331"/>
      <c r="C2" s="331"/>
      <c r="D2" s="331"/>
      <c r="E2" s="331"/>
      <c r="F2" s="331"/>
      <c r="G2" s="331"/>
      <c r="H2" s="331"/>
      <c r="I2" s="331"/>
    </row>
    <row r="3" spans="1:9" x14ac:dyDescent="0.2">
      <c r="A3" s="393" t="s">
        <v>339</v>
      </c>
      <c r="B3" s="427"/>
      <c r="C3" s="427"/>
      <c r="D3" s="427"/>
      <c r="E3" s="427"/>
      <c r="F3" s="427"/>
      <c r="G3" s="427"/>
      <c r="H3" s="427"/>
      <c r="I3" s="427"/>
    </row>
    <row r="4" spans="1:9" x14ac:dyDescent="0.2">
      <c r="A4" s="389" t="s">
        <v>516</v>
      </c>
      <c r="B4" s="335"/>
      <c r="C4" s="335"/>
      <c r="D4" s="335"/>
      <c r="E4" s="335"/>
      <c r="F4" s="335"/>
      <c r="G4" s="335"/>
      <c r="H4" s="335"/>
      <c r="I4" s="336"/>
    </row>
    <row r="5" spans="1:9" ht="24" thickBot="1" x14ac:dyDescent="0.25">
      <c r="A5" s="401" t="s">
        <v>340</v>
      </c>
      <c r="B5" s="402"/>
      <c r="C5" s="402"/>
      <c r="D5" s="402"/>
      <c r="E5" s="402"/>
      <c r="F5" s="403"/>
      <c r="G5" s="12" t="s">
        <v>341</v>
      </c>
      <c r="H5" s="45" t="s">
        <v>342</v>
      </c>
      <c r="I5" s="45" t="s">
        <v>343</v>
      </c>
    </row>
    <row r="6" spans="1:9" x14ac:dyDescent="0.2">
      <c r="A6" s="404">
        <v>1</v>
      </c>
      <c r="B6" s="405"/>
      <c r="C6" s="405"/>
      <c r="D6" s="405"/>
      <c r="E6" s="405"/>
      <c r="F6" s="406"/>
      <c r="G6" s="14">
        <v>2</v>
      </c>
      <c r="H6" s="20" t="s">
        <v>344</v>
      </c>
      <c r="I6" s="20" t="s">
        <v>345</v>
      </c>
    </row>
    <row r="7" spans="1:9" x14ac:dyDescent="0.2">
      <c r="A7" s="407" t="s">
        <v>346</v>
      </c>
      <c r="B7" s="423"/>
      <c r="C7" s="423"/>
      <c r="D7" s="423"/>
      <c r="E7" s="423"/>
      <c r="F7" s="423"/>
      <c r="G7" s="423"/>
      <c r="H7" s="423"/>
      <c r="I7" s="424"/>
    </row>
    <row r="8" spans="1:9" x14ac:dyDescent="0.2">
      <c r="A8" s="426" t="s">
        <v>347</v>
      </c>
      <c r="B8" s="426"/>
      <c r="C8" s="426"/>
      <c r="D8" s="426"/>
      <c r="E8" s="426"/>
      <c r="F8" s="426"/>
      <c r="G8" s="15">
        <v>1</v>
      </c>
      <c r="H8" s="50"/>
      <c r="I8" s="50"/>
    </row>
    <row r="9" spans="1:9" x14ac:dyDescent="0.2">
      <c r="A9" s="369" t="s">
        <v>348</v>
      </c>
      <c r="B9" s="369"/>
      <c r="C9" s="369"/>
      <c r="D9" s="369"/>
      <c r="E9" s="369"/>
      <c r="F9" s="369"/>
      <c r="G9" s="16">
        <v>2</v>
      </c>
      <c r="H9" s="51"/>
      <c r="I9" s="51"/>
    </row>
    <row r="10" spans="1:9" x14ac:dyDescent="0.2">
      <c r="A10" s="369" t="s">
        <v>349</v>
      </c>
      <c r="B10" s="369"/>
      <c r="C10" s="369"/>
      <c r="D10" s="369"/>
      <c r="E10" s="369"/>
      <c r="F10" s="369"/>
      <c r="G10" s="16">
        <v>3</v>
      </c>
      <c r="H10" s="51"/>
      <c r="I10" s="51"/>
    </row>
    <row r="11" spans="1:9" x14ac:dyDescent="0.2">
      <c r="A11" s="369" t="s">
        <v>350</v>
      </c>
      <c r="B11" s="369"/>
      <c r="C11" s="369"/>
      <c r="D11" s="369"/>
      <c r="E11" s="369"/>
      <c r="F11" s="369"/>
      <c r="G11" s="16">
        <v>4</v>
      </c>
      <c r="H11" s="51"/>
      <c r="I11" s="51"/>
    </row>
    <row r="12" spans="1:9" x14ac:dyDescent="0.2">
      <c r="A12" s="369" t="s">
        <v>351</v>
      </c>
      <c r="B12" s="369"/>
      <c r="C12" s="369"/>
      <c r="D12" s="369"/>
      <c r="E12" s="369"/>
      <c r="F12" s="369"/>
      <c r="G12" s="16">
        <v>5</v>
      </c>
      <c r="H12" s="51"/>
      <c r="I12" s="51"/>
    </row>
    <row r="13" spans="1:9" x14ac:dyDescent="0.2">
      <c r="A13" s="369" t="s">
        <v>352</v>
      </c>
      <c r="B13" s="369"/>
      <c r="C13" s="369"/>
      <c r="D13" s="369"/>
      <c r="E13" s="369"/>
      <c r="F13" s="369"/>
      <c r="G13" s="16">
        <v>6</v>
      </c>
      <c r="H13" s="51"/>
      <c r="I13" s="51"/>
    </row>
    <row r="14" spans="1:9" x14ac:dyDescent="0.2">
      <c r="A14" s="369" t="s">
        <v>353</v>
      </c>
      <c r="B14" s="369"/>
      <c r="C14" s="369"/>
      <c r="D14" s="369"/>
      <c r="E14" s="369"/>
      <c r="F14" s="369"/>
      <c r="G14" s="16">
        <v>7</v>
      </c>
      <c r="H14" s="51"/>
      <c r="I14" s="51"/>
    </row>
    <row r="15" spans="1:9" x14ac:dyDescent="0.2">
      <c r="A15" s="369" t="s">
        <v>354</v>
      </c>
      <c r="B15" s="369"/>
      <c r="C15" s="369"/>
      <c r="D15" s="369"/>
      <c r="E15" s="369"/>
      <c r="F15" s="369"/>
      <c r="G15" s="16">
        <v>8</v>
      </c>
      <c r="H15" s="51"/>
      <c r="I15" s="51"/>
    </row>
    <row r="16" spans="1:9" x14ac:dyDescent="0.2">
      <c r="A16" s="379" t="s">
        <v>355</v>
      </c>
      <c r="B16" s="379"/>
      <c r="C16" s="379"/>
      <c r="D16" s="379"/>
      <c r="E16" s="379"/>
      <c r="F16" s="379"/>
      <c r="G16" s="17">
        <v>9</v>
      </c>
      <c r="H16" s="52">
        <f>SUM(H8:H15)</f>
        <v>0</v>
      </c>
      <c r="I16" s="52">
        <f>SUM(I8:I15)</f>
        <v>0</v>
      </c>
    </row>
    <row r="17" spans="1:9" x14ac:dyDescent="0.2">
      <c r="A17" s="369" t="s">
        <v>356</v>
      </c>
      <c r="B17" s="369"/>
      <c r="C17" s="369"/>
      <c r="D17" s="369"/>
      <c r="E17" s="369"/>
      <c r="F17" s="369"/>
      <c r="G17" s="16">
        <v>10</v>
      </c>
      <c r="H17" s="51"/>
      <c r="I17" s="51"/>
    </row>
    <row r="18" spans="1:9" x14ac:dyDescent="0.2">
      <c r="A18" s="369" t="s">
        <v>357</v>
      </c>
      <c r="B18" s="369"/>
      <c r="C18" s="369"/>
      <c r="D18" s="369"/>
      <c r="E18" s="369"/>
      <c r="F18" s="369"/>
      <c r="G18" s="16">
        <v>11</v>
      </c>
      <c r="H18" s="51"/>
      <c r="I18" s="51"/>
    </row>
    <row r="19" spans="1:9" ht="25.9" customHeight="1" x14ac:dyDescent="0.2">
      <c r="A19" s="425" t="s">
        <v>358</v>
      </c>
      <c r="B19" s="425"/>
      <c r="C19" s="425"/>
      <c r="D19" s="425"/>
      <c r="E19" s="425"/>
      <c r="F19" s="425"/>
      <c r="G19" s="18">
        <v>12</v>
      </c>
      <c r="H19" s="53">
        <f>H16+H17+H18</f>
        <v>0</v>
      </c>
      <c r="I19" s="53">
        <f>I16+I17+I18</f>
        <v>0</v>
      </c>
    </row>
    <row r="20" spans="1:9" x14ac:dyDescent="0.2">
      <c r="A20" s="407" t="s">
        <v>359</v>
      </c>
      <c r="B20" s="423"/>
      <c r="C20" s="423"/>
      <c r="D20" s="423"/>
      <c r="E20" s="423"/>
      <c r="F20" s="423"/>
      <c r="G20" s="423"/>
      <c r="H20" s="423"/>
      <c r="I20" s="424"/>
    </row>
    <row r="21" spans="1:9" ht="26.45" customHeight="1" x14ac:dyDescent="0.2">
      <c r="A21" s="426" t="s">
        <v>360</v>
      </c>
      <c r="B21" s="426"/>
      <c r="C21" s="426"/>
      <c r="D21" s="426"/>
      <c r="E21" s="426"/>
      <c r="F21" s="426"/>
      <c r="G21" s="15">
        <v>13</v>
      </c>
      <c r="H21" s="50"/>
      <c r="I21" s="50"/>
    </row>
    <row r="22" spans="1:9" x14ac:dyDescent="0.2">
      <c r="A22" s="369" t="s">
        <v>361</v>
      </c>
      <c r="B22" s="369"/>
      <c r="C22" s="369"/>
      <c r="D22" s="369"/>
      <c r="E22" s="369"/>
      <c r="F22" s="369"/>
      <c r="G22" s="16">
        <v>14</v>
      </c>
      <c r="H22" s="51"/>
      <c r="I22" s="51"/>
    </row>
    <row r="23" spans="1:9" x14ac:dyDescent="0.2">
      <c r="A23" s="369" t="s">
        <v>362</v>
      </c>
      <c r="B23" s="369"/>
      <c r="C23" s="369"/>
      <c r="D23" s="369"/>
      <c r="E23" s="369"/>
      <c r="F23" s="369"/>
      <c r="G23" s="16">
        <v>15</v>
      </c>
      <c r="H23" s="51"/>
      <c r="I23" s="51"/>
    </row>
    <row r="24" spans="1:9" x14ac:dyDescent="0.2">
      <c r="A24" s="369" t="s">
        <v>363</v>
      </c>
      <c r="B24" s="369"/>
      <c r="C24" s="369"/>
      <c r="D24" s="369"/>
      <c r="E24" s="369"/>
      <c r="F24" s="369"/>
      <c r="G24" s="16">
        <v>16</v>
      </c>
      <c r="H24" s="51"/>
      <c r="I24" s="51"/>
    </row>
    <row r="25" spans="1:9" x14ac:dyDescent="0.2">
      <c r="A25" s="369" t="s">
        <v>364</v>
      </c>
      <c r="B25" s="369"/>
      <c r="C25" s="369"/>
      <c r="D25" s="369"/>
      <c r="E25" s="369"/>
      <c r="F25" s="369"/>
      <c r="G25" s="16">
        <v>17</v>
      </c>
      <c r="H25" s="51"/>
      <c r="I25" s="51"/>
    </row>
    <row r="26" spans="1:9" x14ac:dyDescent="0.2">
      <c r="A26" s="369" t="s">
        <v>365</v>
      </c>
      <c r="B26" s="369"/>
      <c r="C26" s="369"/>
      <c r="D26" s="369"/>
      <c r="E26" s="369"/>
      <c r="F26" s="369"/>
      <c r="G26" s="16">
        <v>18</v>
      </c>
      <c r="H26" s="51"/>
      <c r="I26" s="51"/>
    </row>
    <row r="27" spans="1:9" ht="25.15" customHeight="1" x14ac:dyDescent="0.2">
      <c r="A27" s="379" t="s">
        <v>366</v>
      </c>
      <c r="B27" s="379"/>
      <c r="C27" s="379"/>
      <c r="D27" s="379"/>
      <c r="E27" s="379"/>
      <c r="F27" s="379"/>
      <c r="G27" s="17">
        <v>19</v>
      </c>
      <c r="H27" s="52">
        <f>SUM(H21:H26)</f>
        <v>0</v>
      </c>
      <c r="I27" s="52">
        <f>SUM(I21:I26)</f>
        <v>0</v>
      </c>
    </row>
    <row r="28" spans="1:9" ht="21" customHeight="1" x14ac:dyDescent="0.2">
      <c r="A28" s="369" t="s">
        <v>367</v>
      </c>
      <c r="B28" s="369"/>
      <c r="C28" s="369"/>
      <c r="D28" s="369"/>
      <c r="E28" s="369"/>
      <c r="F28" s="369"/>
      <c r="G28" s="16">
        <v>20</v>
      </c>
      <c r="H28" s="51"/>
      <c r="I28" s="51"/>
    </row>
    <row r="29" spans="1:9" x14ac:dyDescent="0.2">
      <c r="A29" s="369" t="s">
        <v>368</v>
      </c>
      <c r="B29" s="369"/>
      <c r="C29" s="369"/>
      <c r="D29" s="369"/>
      <c r="E29" s="369"/>
      <c r="F29" s="369"/>
      <c r="G29" s="16">
        <v>21</v>
      </c>
      <c r="H29" s="51"/>
      <c r="I29" s="51"/>
    </row>
    <row r="30" spans="1:9" x14ac:dyDescent="0.2">
      <c r="A30" s="369" t="s">
        <v>369</v>
      </c>
      <c r="B30" s="369"/>
      <c r="C30" s="369"/>
      <c r="D30" s="369"/>
      <c r="E30" s="369"/>
      <c r="F30" s="369"/>
      <c r="G30" s="16">
        <v>22</v>
      </c>
      <c r="H30" s="51"/>
      <c r="I30" s="51"/>
    </row>
    <row r="31" spans="1:9" x14ac:dyDescent="0.2">
      <c r="A31" s="369" t="s">
        <v>370</v>
      </c>
      <c r="B31" s="369"/>
      <c r="C31" s="369"/>
      <c r="D31" s="369"/>
      <c r="E31" s="369"/>
      <c r="F31" s="369"/>
      <c r="G31" s="16">
        <v>23</v>
      </c>
      <c r="H31" s="51"/>
      <c r="I31" s="51"/>
    </row>
    <row r="32" spans="1:9" x14ac:dyDescent="0.2">
      <c r="A32" s="369" t="s">
        <v>371</v>
      </c>
      <c r="B32" s="369"/>
      <c r="C32" s="369"/>
      <c r="D32" s="369"/>
      <c r="E32" s="369"/>
      <c r="F32" s="369"/>
      <c r="G32" s="16">
        <v>24</v>
      </c>
      <c r="H32" s="51"/>
      <c r="I32" s="51"/>
    </row>
    <row r="33" spans="1:9" ht="28.9" customHeight="1" x14ac:dyDescent="0.2">
      <c r="A33" s="379" t="s">
        <v>372</v>
      </c>
      <c r="B33" s="379"/>
      <c r="C33" s="379"/>
      <c r="D33" s="379"/>
      <c r="E33" s="379"/>
      <c r="F33" s="379"/>
      <c r="G33" s="17">
        <v>25</v>
      </c>
      <c r="H33" s="52">
        <f>SUM(H28:H32)</f>
        <v>0</v>
      </c>
      <c r="I33" s="52">
        <f>SUM(I28:I32)</f>
        <v>0</v>
      </c>
    </row>
    <row r="34" spans="1:9" ht="26.45" customHeight="1" x14ac:dyDescent="0.2">
      <c r="A34" s="425" t="s">
        <v>373</v>
      </c>
      <c r="B34" s="425"/>
      <c r="C34" s="425"/>
      <c r="D34" s="425"/>
      <c r="E34" s="425"/>
      <c r="F34" s="425"/>
      <c r="G34" s="18">
        <v>26</v>
      </c>
      <c r="H34" s="53">
        <f>H27+H33</f>
        <v>0</v>
      </c>
      <c r="I34" s="53">
        <f>I27+I33</f>
        <v>0</v>
      </c>
    </row>
    <row r="35" spans="1:9" x14ac:dyDescent="0.2">
      <c r="A35" s="407" t="s">
        <v>374</v>
      </c>
      <c r="B35" s="423"/>
      <c r="C35" s="423"/>
      <c r="D35" s="423"/>
      <c r="E35" s="423"/>
      <c r="F35" s="423"/>
      <c r="G35" s="423">
        <v>0</v>
      </c>
      <c r="H35" s="423"/>
      <c r="I35" s="424"/>
    </row>
    <row r="36" spans="1:9" x14ac:dyDescent="0.2">
      <c r="A36" s="422" t="s">
        <v>375</v>
      </c>
      <c r="B36" s="422"/>
      <c r="C36" s="422"/>
      <c r="D36" s="422"/>
      <c r="E36" s="422"/>
      <c r="F36" s="422"/>
      <c r="G36" s="15">
        <v>27</v>
      </c>
      <c r="H36" s="50"/>
      <c r="I36" s="50"/>
    </row>
    <row r="37" spans="1:9" ht="21.6" customHeight="1" x14ac:dyDescent="0.2">
      <c r="A37" s="316" t="s">
        <v>376</v>
      </c>
      <c r="B37" s="316"/>
      <c r="C37" s="316"/>
      <c r="D37" s="316"/>
      <c r="E37" s="316"/>
      <c r="F37" s="316"/>
      <c r="G37" s="16">
        <v>28</v>
      </c>
      <c r="H37" s="51"/>
      <c r="I37" s="51"/>
    </row>
    <row r="38" spans="1:9" x14ac:dyDescent="0.2">
      <c r="A38" s="316" t="s">
        <v>377</v>
      </c>
      <c r="B38" s="316"/>
      <c r="C38" s="316"/>
      <c r="D38" s="316"/>
      <c r="E38" s="316"/>
      <c r="F38" s="316"/>
      <c r="G38" s="16">
        <v>29</v>
      </c>
      <c r="H38" s="51"/>
      <c r="I38" s="51"/>
    </row>
    <row r="39" spans="1:9" x14ac:dyDescent="0.2">
      <c r="A39" s="316" t="s">
        <v>378</v>
      </c>
      <c r="B39" s="316"/>
      <c r="C39" s="316"/>
      <c r="D39" s="316"/>
      <c r="E39" s="316"/>
      <c r="F39" s="316"/>
      <c r="G39" s="16">
        <v>30</v>
      </c>
      <c r="H39" s="51"/>
      <c r="I39" s="51"/>
    </row>
    <row r="40" spans="1:9" ht="26.45" customHeight="1" x14ac:dyDescent="0.2">
      <c r="A40" s="379" t="s">
        <v>379</v>
      </c>
      <c r="B40" s="379"/>
      <c r="C40" s="379"/>
      <c r="D40" s="379"/>
      <c r="E40" s="379"/>
      <c r="F40" s="379"/>
      <c r="G40" s="17">
        <v>31</v>
      </c>
      <c r="H40" s="52">
        <f>H39+H38+H37+H36</f>
        <v>0</v>
      </c>
      <c r="I40" s="52">
        <f>I39+I38+I37+I36</f>
        <v>0</v>
      </c>
    </row>
    <row r="41" spans="1:9" ht="22.9" customHeight="1" x14ac:dyDescent="0.2">
      <c r="A41" s="316" t="s">
        <v>380</v>
      </c>
      <c r="B41" s="316"/>
      <c r="C41" s="316"/>
      <c r="D41" s="316"/>
      <c r="E41" s="316"/>
      <c r="F41" s="316"/>
      <c r="G41" s="16">
        <v>32</v>
      </c>
      <c r="H41" s="51"/>
      <c r="I41" s="51"/>
    </row>
    <row r="42" spans="1:9" x14ac:dyDescent="0.2">
      <c r="A42" s="316" t="s">
        <v>381</v>
      </c>
      <c r="B42" s="316"/>
      <c r="C42" s="316"/>
      <c r="D42" s="316"/>
      <c r="E42" s="316"/>
      <c r="F42" s="316"/>
      <c r="G42" s="16">
        <v>33</v>
      </c>
      <c r="H42" s="51"/>
      <c r="I42" s="51"/>
    </row>
    <row r="43" spans="1:9" x14ac:dyDescent="0.2">
      <c r="A43" s="316" t="s">
        <v>382</v>
      </c>
      <c r="B43" s="316"/>
      <c r="C43" s="316"/>
      <c r="D43" s="316"/>
      <c r="E43" s="316"/>
      <c r="F43" s="316"/>
      <c r="G43" s="16">
        <v>34</v>
      </c>
      <c r="H43" s="51"/>
      <c r="I43" s="51"/>
    </row>
    <row r="44" spans="1:9" ht="25.15" customHeight="1" x14ac:dyDescent="0.2">
      <c r="A44" s="316" t="s">
        <v>383</v>
      </c>
      <c r="B44" s="316"/>
      <c r="C44" s="316"/>
      <c r="D44" s="316"/>
      <c r="E44" s="316"/>
      <c r="F44" s="316"/>
      <c r="G44" s="16">
        <v>35</v>
      </c>
      <c r="H44" s="51"/>
      <c r="I44" s="51"/>
    </row>
    <row r="45" spans="1:9" x14ac:dyDescent="0.2">
      <c r="A45" s="316" t="s">
        <v>384</v>
      </c>
      <c r="B45" s="316"/>
      <c r="C45" s="316"/>
      <c r="D45" s="316"/>
      <c r="E45" s="316"/>
      <c r="F45" s="316"/>
      <c r="G45" s="16">
        <v>36</v>
      </c>
      <c r="H45" s="51"/>
      <c r="I45" s="51"/>
    </row>
    <row r="46" spans="1:9" ht="25.15" customHeight="1" x14ac:dyDescent="0.2">
      <c r="A46" s="379" t="s">
        <v>385</v>
      </c>
      <c r="B46" s="379"/>
      <c r="C46" s="379"/>
      <c r="D46" s="379"/>
      <c r="E46" s="379"/>
      <c r="F46" s="379"/>
      <c r="G46" s="17">
        <v>37</v>
      </c>
      <c r="H46" s="52">
        <f>H45+H44+H43+H42+H41</f>
        <v>0</v>
      </c>
      <c r="I46" s="52">
        <f>I45+I44+I43+I42+I41</f>
        <v>0</v>
      </c>
    </row>
    <row r="47" spans="1:9" ht="28.15" customHeight="1" x14ac:dyDescent="0.2">
      <c r="A47" s="371" t="s">
        <v>386</v>
      </c>
      <c r="B47" s="371"/>
      <c r="C47" s="371"/>
      <c r="D47" s="371"/>
      <c r="E47" s="371"/>
      <c r="F47" s="371"/>
      <c r="G47" s="17">
        <v>38</v>
      </c>
      <c r="H47" s="52">
        <f>H46+H40</f>
        <v>0</v>
      </c>
      <c r="I47" s="52">
        <f>I46+I40</f>
        <v>0</v>
      </c>
    </row>
    <row r="48" spans="1:9" x14ac:dyDescent="0.2">
      <c r="A48" s="369" t="s">
        <v>387</v>
      </c>
      <c r="B48" s="369"/>
      <c r="C48" s="369"/>
      <c r="D48" s="369"/>
      <c r="E48" s="369"/>
      <c r="F48" s="369"/>
      <c r="G48" s="16">
        <v>39</v>
      </c>
      <c r="H48" s="51"/>
      <c r="I48" s="51"/>
    </row>
    <row r="49" spans="1:9" ht="24.6" customHeight="1" x14ac:dyDescent="0.2">
      <c r="A49" s="371" t="s">
        <v>388</v>
      </c>
      <c r="B49" s="371"/>
      <c r="C49" s="371"/>
      <c r="D49" s="371"/>
      <c r="E49" s="371"/>
      <c r="F49" s="371"/>
      <c r="G49" s="17">
        <v>40</v>
      </c>
      <c r="H49" s="52">
        <f>H19+H34+H47+H48</f>
        <v>0</v>
      </c>
      <c r="I49" s="52">
        <f>I19+I34+I47+I48</f>
        <v>0</v>
      </c>
    </row>
    <row r="50" spans="1:9" ht="23.45" customHeight="1" x14ac:dyDescent="0.2">
      <c r="A50" s="429" t="s">
        <v>389</v>
      </c>
      <c r="B50" s="429"/>
      <c r="C50" s="429"/>
      <c r="D50" s="429"/>
      <c r="E50" s="429"/>
      <c r="F50" s="429"/>
      <c r="G50" s="16">
        <v>41</v>
      </c>
      <c r="H50" s="51"/>
      <c r="I50" s="51"/>
    </row>
    <row r="51" spans="1:9" ht="28.9" customHeight="1" x14ac:dyDescent="0.2">
      <c r="A51" s="428" t="s">
        <v>390</v>
      </c>
      <c r="B51" s="428"/>
      <c r="C51" s="428"/>
      <c r="D51" s="428"/>
      <c r="E51" s="428"/>
      <c r="F51" s="428"/>
      <c r="G51" s="19">
        <v>42</v>
      </c>
      <c r="H51" s="66">
        <f>H50+H49</f>
        <v>0</v>
      </c>
      <c r="I51" s="66">
        <f>I50+I49</f>
        <v>0</v>
      </c>
    </row>
  </sheetData>
  <sheetProtection algorithmName="SHA-512" hashValue="XfvVDYHtwzGJyPLoHT9VAcHhr+efDyaLIjiaaIBrCO6pY1QctBpmCZDkXlAM7awQJq8XljR+gBqdfWm/+gfjpQ==" saltValue="zbbwqnPgFMOQiqo4ST8Gnw=="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34:I34 H15:I16 H31:I31 H18:I19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36:I40 H21:I27 H50:I51">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topLeftCell="A40" zoomScale="98" zoomScaleNormal="100" zoomScaleSheetLayoutView="98" workbookViewId="0">
      <selection activeCell="A57" sqref="A57:XFD57"/>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2.7109375" style="68"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430" t="s">
        <v>391</v>
      </c>
      <c r="B1" s="431"/>
      <c r="C1" s="431"/>
      <c r="D1" s="431"/>
      <c r="E1" s="431"/>
      <c r="F1" s="431"/>
      <c r="G1" s="431"/>
      <c r="H1" s="431"/>
      <c r="I1" s="431"/>
      <c r="J1" s="431"/>
      <c r="K1" s="67"/>
    </row>
    <row r="2" spans="1:23" ht="15.75" x14ac:dyDescent="0.2">
      <c r="A2" s="3"/>
      <c r="B2" s="4"/>
      <c r="C2" s="432" t="s">
        <v>392</v>
      </c>
      <c r="D2" s="432"/>
      <c r="E2" s="5">
        <v>43831</v>
      </c>
      <c r="F2" s="6" t="s">
        <v>393</v>
      </c>
      <c r="G2" s="5">
        <v>44196</v>
      </c>
      <c r="H2" s="69"/>
      <c r="I2" s="69"/>
      <c r="J2" s="69"/>
      <c r="K2" s="70"/>
      <c r="V2" s="71" t="s">
        <v>394</v>
      </c>
    </row>
    <row r="3" spans="1:23" ht="13.5" customHeight="1" thickBot="1" x14ac:dyDescent="0.25">
      <c r="A3" s="435" t="s">
        <v>395</v>
      </c>
      <c r="B3" s="436"/>
      <c r="C3" s="436"/>
      <c r="D3" s="436"/>
      <c r="E3" s="436"/>
      <c r="F3" s="436"/>
      <c r="G3" s="439" t="s">
        <v>396</v>
      </c>
      <c r="H3" s="441" t="s">
        <v>397</v>
      </c>
      <c r="I3" s="441"/>
      <c r="J3" s="441"/>
      <c r="K3" s="441"/>
      <c r="L3" s="441"/>
      <c r="M3" s="441"/>
      <c r="N3" s="441"/>
      <c r="O3" s="441"/>
      <c r="P3" s="441"/>
      <c r="Q3" s="441"/>
      <c r="R3" s="441"/>
      <c r="S3" s="441"/>
      <c r="T3" s="441"/>
      <c r="U3" s="441"/>
      <c r="V3" s="441" t="s">
        <v>398</v>
      </c>
      <c r="W3" s="443" t="s">
        <v>399</v>
      </c>
    </row>
    <row r="4" spans="1:23" ht="68.25" thickBot="1" x14ac:dyDescent="0.25">
      <c r="A4" s="437"/>
      <c r="B4" s="438"/>
      <c r="C4" s="438"/>
      <c r="D4" s="438"/>
      <c r="E4" s="438"/>
      <c r="F4" s="438"/>
      <c r="G4" s="440"/>
      <c r="H4" s="72" t="s">
        <v>400</v>
      </c>
      <c r="I4" s="72" t="s">
        <v>401</v>
      </c>
      <c r="J4" s="72" t="s">
        <v>402</v>
      </c>
      <c r="K4" s="72" t="s">
        <v>403</v>
      </c>
      <c r="L4" s="72" t="s">
        <v>404</v>
      </c>
      <c r="M4" s="72" t="s">
        <v>405</v>
      </c>
      <c r="N4" s="72" t="s">
        <v>406</v>
      </c>
      <c r="O4" s="72" t="s">
        <v>407</v>
      </c>
      <c r="P4" s="72" t="s">
        <v>408</v>
      </c>
      <c r="Q4" s="72" t="s">
        <v>409</v>
      </c>
      <c r="R4" s="72" t="s">
        <v>410</v>
      </c>
      <c r="S4" s="72" t="s">
        <v>411</v>
      </c>
      <c r="T4" s="72" t="s">
        <v>412</v>
      </c>
      <c r="U4" s="72" t="s">
        <v>413</v>
      </c>
      <c r="V4" s="442"/>
      <c r="W4" s="444"/>
    </row>
    <row r="5" spans="1:23" ht="22.5" x14ac:dyDescent="0.2">
      <c r="A5" s="445">
        <v>1</v>
      </c>
      <c r="B5" s="446"/>
      <c r="C5" s="446"/>
      <c r="D5" s="446"/>
      <c r="E5" s="446"/>
      <c r="F5" s="446"/>
      <c r="G5" s="7">
        <v>2</v>
      </c>
      <c r="H5" s="73" t="s">
        <v>414</v>
      </c>
      <c r="I5" s="74" t="s">
        <v>415</v>
      </c>
      <c r="J5" s="73" t="s">
        <v>416</v>
      </c>
      <c r="K5" s="74" t="s">
        <v>417</v>
      </c>
      <c r="L5" s="73" t="s">
        <v>418</v>
      </c>
      <c r="M5" s="74" t="s">
        <v>419</v>
      </c>
      <c r="N5" s="73" t="s">
        <v>420</v>
      </c>
      <c r="O5" s="74" t="s">
        <v>421</v>
      </c>
      <c r="P5" s="73" t="s">
        <v>422</v>
      </c>
      <c r="Q5" s="74" t="s">
        <v>423</v>
      </c>
      <c r="R5" s="73" t="s">
        <v>424</v>
      </c>
      <c r="S5" s="74" t="s">
        <v>425</v>
      </c>
      <c r="T5" s="73" t="s">
        <v>426</v>
      </c>
      <c r="U5" s="73" t="s">
        <v>427</v>
      </c>
      <c r="V5" s="73" t="s">
        <v>428</v>
      </c>
      <c r="W5" s="75" t="s">
        <v>429</v>
      </c>
    </row>
    <row r="6" spans="1:23" x14ac:dyDescent="0.2">
      <c r="A6" s="447" t="s">
        <v>430</v>
      </c>
      <c r="B6" s="447"/>
      <c r="C6" s="447"/>
      <c r="D6" s="447"/>
      <c r="E6" s="447"/>
      <c r="F6" s="447"/>
      <c r="G6" s="447"/>
      <c r="H6" s="447"/>
      <c r="I6" s="447"/>
      <c r="J6" s="447"/>
      <c r="K6" s="447"/>
      <c r="L6" s="447"/>
      <c r="M6" s="447"/>
      <c r="N6" s="448"/>
      <c r="O6" s="448"/>
      <c r="P6" s="448"/>
      <c r="Q6" s="448"/>
      <c r="R6" s="448"/>
      <c r="S6" s="448"/>
      <c r="T6" s="448"/>
      <c r="U6" s="448"/>
      <c r="V6" s="448"/>
      <c r="W6" s="449"/>
    </row>
    <row r="7" spans="1:23" x14ac:dyDescent="0.2">
      <c r="A7" s="450" t="s">
        <v>431</v>
      </c>
      <c r="B7" s="450"/>
      <c r="C7" s="450"/>
      <c r="D7" s="450"/>
      <c r="E7" s="450"/>
      <c r="F7" s="450"/>
      <c r="G7" s="8">
        <v>1</v>
      </c>
      <c r="H7" s="76">
        <v>1672021210</v>
      </c>
      <c r="I7" s="76">
        <v>5304283</v>
      </c>
      <c r="J7" s="76">
        <v>83601061</v>
      </c>
      <c r="K7" s="76">
        <v>96815284</v>
      </c>
      <c r="L7" s="76">
        <v>86119149</v>
      </c>
      <c r="M7" s="76">
        <v>0</v>
      </c>
      <c r="N7" s="76">
        <v>0</v>
      </c>
      <c r="O7" s="76">
        <v>0</v>
      </c>
      <c r="P7" s="76">
        <v>905282</v>
      </c>
      <c r="Q7" s="76">
        <v>0</v>
      </c>
      <c r="R7" s="76">
        <v>0</v>
      </c>
      <c r="S7" s="76">
        <v>348674430</v>
      </c>
      <c r="T7" s="76">
        <v>235337282</v>
      </c>
      <c r="U7" s="77">
        <f>H7+I7+J7+K7-L7+M7+N7+O7+P7+Q7+R7+S7+T7</f>
        <v>2356539683</v>
      </c>
      <c r="V7" s="76">
        <v>231125940</v>
      </c>
      <c r="W7" s="77">
        <f>U7+V7</f>
        <v>2587665623</v>
      </c>
    </row>
    <row r="8" spans="1:23" x14ac:dyDescent="0.2">
      <c r="A8" s="433" t="s">
        <v>432</v>
      </c>
      <c r="B8" s="433"/>
      <c r="C8" s="433"/>
      <c r="D8" s="433"/>
      <c r="E8" s="433"/>
      <c r="F8" s="433"/>
      <c r="G8" s="8">
        <v>2</v>
      </c>
      <c r="H8" s="76">
        <v>0</v>
      </c>
      <c r="I8" s="76">
        <v>0</v>
      </c>
      <c r="J8" s="76">
        <v>0</v>
      </c>
      <c r="K8" s="76">
        <v>0</v>
      </c>
      <c r="L8" s="76">
        <v>0</v>
      </c>
      <c r="M8" s="76">
        <v>0</v>
      </c>
      <c r="N8" s="76">
        <v>0</v>
      </c>
      <c r="O8" s="76">
        <v>0</v>
      </c>
      <c r="P8" s="76">
        <v>0</v>
      </c>
      <c r="Q8" s="76">
        <v>0</v>
      </c>
      <c r="R8" s="76">
        <v>0</v>
      </c>
      <c r="S8" s="76">
        <v>0</v>
      </c>
      <c r="T8" s="76">
        <v>0</v>
      </c>
      <c r="U8" s="77">
        <f t="shared" ref="U8:U9" si="0">H8+I8+J8+K8-L8+M8+N8+O8+P8+Q8+R8+S8+T8</f>
        <v>0</v>
      </c>
      <c r="V8" s="76">
        <v>0</v>
      </c>
      <c r="W8" s="77">
        <f t="shared" ref="W8:W9" si="1">U8+V8</f>
        <v>0</v>
      </c>
    </row>
    <row r="9" spans="1:23" x14ac:dyDescent="0.2">
      <c r="A9" s="433" t="s">
        <v>433</v>
      </c>
      <c r="B9" s="433"/>
      <c r="C9" s="433"/>
      <c r="D9" s="433"/>
      <c r="E9" s="433"/>
      <c r="F9" s="433"/>
      <c r="G9" s="8">
        <v>3</v>
      </c>
      <c r="H9" s="76">
        <v>0</v>
      </c>
      <c r="I9" s="76">
        <v>0</v>
      </c>
      <c r="J9" s="76">
        <v>0</v>
      </c>
      <c r="K9" s="76">
        <v>0</v>
      </c>
      <c r="L9" s="76">
        <v>0</v>
      </c>
      <c r="M9" s="76">
        <v>0</v>
      </c>
      <c r="N9" s="76">
        <v>0</v>
      </c>
      <c r="O9" s="76">
        <v>0</v>
      </c>
      <c r="P9" s="76">
        <v>0</v>
      </c>
      <c r="Q9" s="76">
        <v>0</v>
      </c>
      <c r="R9" s="76">
        <v>0</v>
      </c>
      <c r="S9" s="76">
        <v>0</v>
      </c>
      <c r="T9" s="76">
        <v>0</v>
      </c>
      <c r="U9" s="77">
        <f t="shared" si="0"/>
        <v>0</v>
      </c>
      <c r="V9" s="76">
        <v>0</v>
      </c>
      <c r="W9" s="77">
        <f t="shared" si="1"/>
        <v>0</v>
      </c>
    </row>
    <row r="10" spans="1:23" ht="22.5" customHeight="1" x14ac:dyDescent="0.2">
      <c r="A10" s="434" t="s">
        <v>434</v>
      </c>
      <c r="B10" s="434"/>
      <c r="C10" s="434"/>
      <c r="D10" s="434"/>
      <c r="E10" s="434"/>
      <c r="F10" s="434"/>
      <c r="G10" s="9">
        <v>4</v>
      </c>
      <c r="H10" s="78">
        <f>H7+H8+H9</f>
        <v>1672021210</v>
      </c>
      <c r="I10" s="78">
        <f t="shared" ref="I10:W10" si="2">I7+I8+I9</f>
        <v>5304283</v>
      </c>
      <c r="J10" s="78">
        <f t="shared" si="2"/>
        <v>83601061</v>
      </c>
      <c r="K10" s="78">
        <f t="shared" si="2"/>
        <v>96815284</v>
      </c>
      <c r="L10" s="78">
        <f t="shared" si="2"/>
        <v>86119149</v>
      </c>
      <c r="M10" s="78">
        <f t="shared" si="2"/>
        <v>0</v>
      </c>
      <c r="N10" s="78">
        <f t="shared" si="2"/>
        <v>0</v>
      </c>
      <c r="O10" s="78">
        <f t="shared" si="2"/>
        <v>0</v>
      </c>
      <c r="P10" s="78">
        <f t="shared" si="2"/>
        <v>905282</v>
      </c>
      <c r="Q10" s="78">
        <f t="shared" si="2"/>
        <v>0</v>
      </c>
      <c r="R10" s="78">
        <f t="shared" si="2"/>
        <v>0</v>
      </c>
      <c r="S10" s="78">
        <f t="shared" si="2"/>
        <v>348674430</v>
      </c>
      <c r="T10" s="78">
        <f t="shared" si="2"/>
        <v>235337282</v>
      </c>
      <c r="U10" s="78">
        <f t="shared" si="2"/>
        <v>2356539683</v>
      </c>
      <c r="V10" s="78">
        <f t="shared" si="2"/>
        <v>231125940</v>
      </c>
      <c r="W10" s="78">
        <f t="shared" si="2"/>
        <v>2587665623</v>
      </c>
    </row>
    <row r="11" spans="1:23" x14ac:dyDescent="0.2">
      <c r="A11" s="433" t="s">
        <v>435</v>
      </c>
      <c r="B11" s="433"/>
      <c r="C11" s="433"/>
      <c r="D11" s="433"/>
      <c r="E11" s="433"/>
      <c r="F11" s="433"/>
      <c r="G11" s="8">
        <v>5</v>
      </c>
      <c r="H11" s="80">
        <v>0</v>
      </c>
      <c r="I11" s="80">
        <v>0</v>
      </c>
      <c r="J11" s="80">
        <v>0</v>
      </c>
      <c r="K11" s="80">
        <v>0</v>
      </c>
      <c r="L11" s="80">
        <v>0</v>
      </c>
      <c r="M11" s="80">
        <v>0</v>
      </c>
      <c r="N11" s="80">
        <v>0</v>
      </c>
      <c r="O11" s="80">
        <v>0</v>
      </c>
      <c r="P11" s="80">
        <v>0</v>
      </c>
      <c r="Q11" s="80">
        <v>0</v>
      </c>
      <c r="R11" s="80">
        <v>0</v>
      </c>
      <c r="S11" s="80">
        <v>0</v>
      </c>
      <c r="T11" s="76">
        <v>284535940</v>
      </c>
      <c r="U11" s="77">
        <f>H11+I11+J11+K11-L11+M11+N11+O11+P11+Q11+R11+S11+T11</f>
        <v>284535940</v>
      </c>
      <c r="V11" s="76">
        <v>21315739.977803804</v>
      </c>
      <c r="W11" s="77">
        <f t="shared" ref="W11:W28" si="3">U11+V11</f>
        <v>305851679.97780383</v>
      </c>
    </row>
    <row r="12" spans="1:23" x14ac:dyDescent="0.2">
      <c r="A12" s="433" t="s">
        <v>436</v>
      </c>
      <c r="B12" s="433"/>
      <c r="C12" s="433"/>
      <c r="D12" s="433"/>
      <c r="E12" s="433"/>
      <c r="F12" s="433"/>
      <c r="G12" s="8">
        <v>6</v>
      </c>
      <c r="H12" s="80">
        <v>0</v>
      </c>
      <c r="I12" s="80">
        <v>0</v>
      </c>
      <c r="J12" s="80">
        <v>0</v>
      </c>
      <c r="K12" s="80">
        <v>0</v>
      </c>
      <c r="L12" s="80">
        <v>0</v>
      </c>
      <c r="M12" s="80">
        <v>0</v>
      </c>
      <c r="N12" s="76">
        <v>0</v>
      </c>
      <c r="O12" s="80">
        <v>0</v>
      </c>
      <c r="P12" s="80">
        <v>0</v>
      </c>
      <c r="Q12" s="80">
        <v>0</v>
      </c>
      <c r="R12" s="80">
        <v>0</v>
      </c>
      <c r="S12" s="80">
        <v>0</v>
      </c>
      <c r="T12" s="80">
        <v>0</v>
      </c>
      <c r="U12" s="77">
        <f t="shared" ref="U12:U28" si="4">H12+I12+J12+K12-L12+M12+N12+O12+P12+Q12+R12+S12+T12</f>
        <v>0</v>
      </c>
      <c r="V12" s="76">
        <v>0</v>
      </c>
      <c r="W12" s="77">
        <f t="shared" si="3"/>
        <v>0</v>
      </c>
    </row>
    <row r="13" spans="1:23" ht="26.25" customHeight="1" x14ac:dyDescent="0.2">
      <c r="A13" s="433" t="s">
        <v>437</v>
      </c>
      <c r="B13" s="433"/>
      <c r="C13" s="433"/>
      <c r="D13" s="433"/>
      <c r="E13" s="433"/>
      <c r="F13" s="433"/>
      <c r="G13" s="8">
        <v>7</v>
      </c>
      <c r="H13" s="80">
        <v>0</v>
      </c>
      <c r="I13" s="80">
        <v>0</v>
      </c>
      <c r="J13" s="80">
        <v>0</v>
      </c>
      <c r="K13" s="80">
        <v>0</v>
      </c>
      <c r="L13" s="80">
        <v>0</v>
      </c>
      <c r="M13" s="80">
        <v>0</v>
      </c>
      <c r="N13" s="80">
        <v>0</v>
      </c>
      <c r="O13" s="76">
        <v>0</v>
      </c>
      <c r="P13" s="80">
        <v>0</v>
      </c>
      <c r="Q13" s="80">
        <v>0</v>
      </c>
      <c r="R13" s="80">
        <v>0</v>
      </c>
      <c r="S13" s="76">
        <v>0</v>
      </c>
      <c r="T13" s="76">
        <v>0</v>
      </c>
      <c r="U13" s="77">
        <f t="shared" si="4"/>
        <v>0</v>
      </c>
      <c r="V13" s="76">
        <v>0</v>
      </c>
      <c r="W13" s="77">
        <f t="shared" si="3"/>
        <v>0</v>
      </c>
    </row>
    <row r="14" spans="1:23" ht="29.25" customHeight="1" x14ac:dyDescent="0.2">
      <c r="A14" s="433" t="s">
        <v>438</v>
      </c>
      <c r="B14" s="433"/>
      <c r="C14" s="433"/>
      <c r="D14" s="433"/>
      <c r="E14" s="433"/>
      <c r="F14" s="433"/>
      <c r="G14" s="8">
        <v>8</v>
      </c>
      <c r="H14" s="80">
        <v>0</v>
      </c>
      <c r="I14" s="80">
        <v>0</v>
      </c>
      <c r="J14" s="80">
        <v>0</v>
      </c>
      <c r="K14" s="80">
        <v>0</v>
      </c>
      <c r="L14" s="80">
        <v>0</v>
      </c>
      <c r="M14" s="80">
        <v>0</v>
      </c>
      <c r="N14" s="80">
        <v>0</v>
      </c>
      <c r="O14" s="80">
        <v>0</v>
      </c>
      <c r="P14" s="76">
        <v>-1060800</v>
      </c>
      <c r="Q14" s="80">
        <v>0</v>
      </c>
      <c r="R14" s="80">
        <v>0</v>
      </c>
      <c r="S14" s="76">
        <v>0</v>
      </c>
      <c r="T14" s="76">
        <v>0</v>
      </c>
      <c r="U14" s="77">
        <f t="shared" si="4"/>
        <v>-1060800</v>
      </c>
      <c r="V14" s="76">
        <v>0</v>
      </c>
      <c r="W14" s="77">
        <f t="shared" si="3"/>
        <v>-1060800</v>
      </c>
    </row>
    <row r="15" spans="1:23" x14ac:dyDescent="0.2">
      <c r="A15" s="433" t="s">
        <v>439</v>
      </c>
      <c r="B15" s="433"/>
      <c r="C15" s="433"/>
      <c r="D15" s="433"/>
      <c r="E15" s="433"/>
      <c r="F15" s="433"/>
      <c r="G15" s="8">
        <v>9</v>
      </c>
      <c r="H15" s="80">
        <v>0</v>
      </c>
      <c r="I15" s="80">
        <v>0</v>
      </c>
      <c r="J15" s="80">
        <v>0</v>
      </c>
      <c r="K15" s="80">
        <v>0</v>
      </c>
      <c r="L15" s="80">
        <v>0</v>
      </c>
      <c r="M15" s="80">
        <v>0</v>
      </c>
      <c r="N15" s="80">
        <v>0</v>
      </c>
      <c r="O15" s="80">
        <v>0</v>
      </c>
      <c r="P15" s="80">
        <v>0</v>
      </c>
      <c r="Q15" s="76">
        <v>0</v>
      </c>
      <c r="R15" s="80">
        <v>0</v>
      </c>
      <c r="S15" s="76">
        <v>0</v>
      </c>
      <c r="T15" s="76">
        <v>0</v>
      </c>
      <c r="U15" s="77">
        <f t="shared" si="4"/>
        <v>0</v>
      </c>
      <c r="V15" s="76">
        <v>0</v>
      </c>
      <c r="W15" s="77">
        <f t="shared" si="3"/>
        <v>0</v>
      </c>
    </row>
    <row r="16" spans="1:23" ht="28.5" customHeight="1" x14ac:dyDescent="0.2">
      <c r="A16" s="433" t="s">
        <v>440</v>
      </c>
      <c r="B16" s="433"/>
      <c r="C16" s="433"/>
      <c r="D16" s="433"/>
      <c r="E16" s="433"/>
      <c r="F16" s="433"/>
      <c r="G16" s="8">
        <v>10</v>
      </c>
      <c r="H16" s="80">
        <v>0</v>
      </c>
      <c r="I16" s="80">
        <v>0</v>
      </c>
      <c r="J16" s="80">
        <v>0</v>
      </c>
      <c r="K16" s="80">
        <v>0</v>
      </c>
      <c r="L16" s="80">
        <v>0</v>
      </c>
      <c r="M16" s="80">
        <v>0</v>
      </c>
      <c r="N16" s="80">
        <v>0</v>
      </c>
      <c r="O16" s="80">
        <v>0</v>
      </c>
      <c r="P16" s="80">
        <v>0</v>
      </c>
      <c r="Q16" s="80">
        <v>0</v>
      </c>
      <c r="R16" s="76"/>
      <c r="S16" s="76">
        <v>0</v>
      </c>
      <c r="T16" s="76">
        <v>0</v>
      </c>
      <c r="U16" s="77">
        <f t="shared" si="4"/>
        <v>0</v>
      </c>
      <c r="V16" s="76">
        <v>0</v>
      </c>
      <c r="W16" s="77">
        <f t="shared" si="3"/>
        <v>0</v>
      </c>
    </row>
    <row r="17" spans="1:23" ht="23.25" customHeight="1" x14ac:dyDescent="0.2">
      <c r="A17" s="433" t="s">
        <v>441</v>
      </c>
      <c r="B17" s="433"/>
      <c r="C17" s="433"/>
      <c r="D17" s="433"/>
      <c r="E17" s="433"/>
      <c r="F17" s="433"/>
      <c r="G17" s="8">
        <v>11</v>
      </c>
      <c r="H17" s="80">
        <v>0</v>
      </c>
      <c r="I17" s="80">
        <v>0</v>
      </c>
      <c r="J17" s="80">
        <v>0</v>
      </c>
      <c r="K17" s="80">
        <v>0</v>
      </c>
      <c r="L17" s="80">
        <v>0</v>
      </c>
      <c r="M17" s="80">
        <v>0</v>
      </c>
      <c r="N17" s="76">
        <v>0</v>
      </c>
      <c r="O17" s="76">
        <v>0</v>
      </c>
      <c r="P17" s="76">
        <v>0</v>
      </c>
      <c r="Q17" s="76">
        <v>0</v>
      </c>
      <c r="R17" s="76">
        <v>0</v>
      </c>
      <c r="S17" s="76">
        <v>0</v>
      </c>
      <c r="T17" s="76">
        <v>0</v>
      </c>
      <c r="U17" s="77">
        <f t="shared" si="4"/>
        <v>0</v>
      </c>
      <c r="V17" s="76">
        <v>0</v>
      </c>
      <c r="W17" s="77">
        <f t="shared" si="3"/>
        <v>0</v>
      </c>
    </row>
    <row r="18" spans="1:23" x14ac:dyDescent="0.2">
      <c r="A18" s="433" t="s">
        <v>442</v>
      </c>
      <c r="B18" s="433"/>
      <c r="C18" s="433"/>
      <c r="D18" s="433"/>
      <c r="E18" s="433"/>
      <c r="F18" s="433"/>
      <c r="G18" s="8">
        <v>12</v>
      </c>
      <c r="H18" s="80">
        <v>0</v>
      </c>
      <c r="I18" s="80">
        <v>0</v>
      </c>
      <c r="J18" s="80">
        <v>0</v>
      </c>
      <c r="K18" s="80">
        <v>0</v>
      </c>
      <c r="L18" s="80">
        <v>0</v>
      </c>
      <c r="M18" s="80">
        <v>0</v>
      </c>
      <c r="N18" s="76">
        <v>0</v>
      </c>
      <c r="O18" s="76">
        <v>0</v>
      </c>
      <c r="P18" s="76">
        <v>0</v>
      </c>
      <c r="Q18" s="76">
        <v>0</v>
      </c>
      <c r="R18" s="76">
        <v>0</v>
      </c>
      <c r="S18" s="76">
        <v>0</v>
      </c>
      <c r="T18" s="76">
        <v>0</v>
      </c>
      <c r="U18" s="77">
        <f t="shared" si="4"/>
        <v>0</v>
      </c>
      <c r="V18" s="76">
        <v>0</v>
      </c>
      <c r="W18" s="77">
        <f t="shared" si="3"/>
        <v>0</v>
      </c>
    </row>
    <row r="19" spans="1:23" x14ac:dyDescent="0.2">
      <c r="A19" s="433" t="s">
        <v>443</v>
      </c>
      <c r="B19" s="433"/>
      <c r="C19" s="433"/>
      <c r="D19" s="433"/>
      <c r="E19" s="433"/>
      <c r="F19" s="433"/>
      <c r="G19" s="8">
        <v>13</v>
      </c>
      <c r="H19" s="76">
        <v>0</v>
      </c>
      <c r="I19" s="76">
        <v>-487131</v>
      </c>
      <c r="J19" s="76">
        <v>0</v>
      </c>
      <c r="K19" s="76">
        <v>0</v>
      </c>
      <c r="L19" s="76">
        <v>0</v>
      </c>
      <c r="M19" s="76">
        <v>0</v>
      </c>
      <c r="N19" s="76">
        <v>0</v>
      </c>
      <c r="O19" s="76">
        <v>0</v>
      </c>
      <c r="P19" s="76">
        <v>0</v>
      </c>
      <c r="Q19" s="76">
        <v>0</v>
      </c>
      <c r="R19" s="76">
        <v>0</v>
      </c>
      <c r="S19" s="76">
        <v>487131</v>
      </c>
      <c r="T19" s="76">
        <v>0</v>
      </c>
      <c r="U19" s="77">
        <f t="shared" si="4"/>
        <v>0</v>
      </c>
      <c r="V19" s="76">
        <v>0</v>
      </c>
      <c r="W19" s="77">
        <f t="shared" si="3"/>
        <v>0</v>
      </c>
    </row>
    <row r="20" spans="1:23" x14ac:dyDescent="0.2">
      <c r="A20" s="433" t="s">
        <v>444</v>
      </c>
      <c r="B20" s="433"/>
      <c r="C20" s="433"/>
      <c r="D20" s="433"/>
      <c r="E20" s="433"/>
      <c r="F20" s="433"/>
      <c r="G20" s="8">
        <v>14</v>
      </c>
      <c r="H20" s="80">
        <v>0</v>
      </c>
      <c r="I20" s="80">
        <v>0</v>
      </c>
      <c r="J20" s="80">
        <v>0</v>
      </c>
      <c r="K20" s="80">
        <v>0</v>
      </c>
      <c r="L20" s="80">
        <v>0</v>
      </c>
      <c r="M20" s="80">
        <v>0</v>
      </c>
      <c r="N20" s="76">
        <v>0</v>
      </c>
      <c r="O20" s="76">
        <v>0</v>
      </c>
      <c r="P20" s="76">
        <v>216992</v>
      </c>
      <c r="Q20" s="76">
        <v>0</v>
      </c>
      <c r="R20" s="76">
        <v>0</v>
      </c>
      <c r="S20" s="76">
        <v>0</v>
      </c>
      <c r="T20" s="76">
        <v>0</v>
      </c>
      <c r="U20" s="77">
        <f t="shared" si="4"/>
        <v>216992</v>
      </c>
      <c r="V20" s="76">
        <v>0</v>
      </c>
      <c r="W20" s="77">
        <f t="shared" si="3"/>
        <v>216992</v>
      </c>
    </row>
    <row r="21" spans="1:23" ht="30.75" customHeight="1" x14ac:dyDescent="0.2">
      <c r="A21" s="433" t="s">
        <v>445</v>
      </c>
      <c r="B21" s="433"/>
      <c r="C21" s="433"/>
      <c r="D21" s="433"/>
      <c r="E21" s="433"/>
      <c r="F21" s="433"/>
      <c r="G21" s="8">
        <v>15</v>
      </c>
      <c r="H21" s="76">
        <v>0</v>
      </c>
      <c r="I21" s="76">
        <v>0</v>
      </c>
      <c r="J21" s="76">
        <v>0</v>
      </c>
      <c r="K21" s="76">
        <v>0</v>
      </c>
      <c r="L21" s="76">
        <v>0</v>
      </c>
      <c r="M21" s="76">
        <v>0</v>
      </c>
      <c r="N21" s="76">
        <v>0</v>
      </c>
      <c r="O21" s="76">
        <v>0</v>
      </c>
      <c r="P21" s="76">
        <v>0</v>
      </c>
      <c r="Q21" s="76">
        <v>0</v>
      </c>
      <c r="R21" s="76">
        <v>0</v>
      </c>
      <c r="S21" s="76">
        <v>0</v>
      </c>
      <c r="T21" s="76">
        <v>0</v>
      </c>
      <c r="U21" s="77">
        <f t="shared" si="4"/>
        <v>0</v>
      </c>
      <c r="V21" s="76">
        <v>0</v>
      </c>
      <c r="W21" s="77">
        <f t="shared" si="3"/>
        <v>0</v>
      </c>
    </row>
    <row r="22" spans="1:23" ht="28.5" customHeight="1" x14ac:dyDescent="0.2">
      <c r="A22" s="433" t="s">
        <v>446</v>
      </c>
      <c r="B22" s="433"/>
      <c r="C22" s="433"/>
      <c r="D22" s="433"/>
      <c r="E22" s="433"/>
      <c r="F22" s="433"/>
      <c r="G22" s="8">
        <v>16</v>
      </c>
      <c r="H22" s="76">
        <v>0</v>
      </c>
      <c r="I22" s="76">
        <v>0</v>
      </c>
      <c r="J22" s="76">
        <v>0</v>
      </c>
      <c r="K22" s="76">
        <v>0</v>
      </c>
      <c r="L22" s="76">
        <v>0</v>
      </c>
      <c r="M22" s="76">
        <v>0</v>
      </c>
      <c r="N22" s="76">
        <v>0</v>
      </c>
      <c r="O22" s="76">
        <v>0</v>
      </c>
      <c r="P22" s="76">
        <v>0</v>
      </c>
      <c r="Q22" s="76">
        <v>0</v>
      </c>
      <c r="R22" s="76">
        <v>0</v>
      </c>
      <c r="S22" s="76">
        <v>0</v>
      </c>
      <c r="T22" s="76">
        <v>0</v>
      </c>
      <c r="U22" s="77">
        <f t="shared" si="4"/>
        <v>0</v>
      </c>
      <c r="V22" s="76">
        <v>0</v>
      </c>
      <c r="W22" s="77">
        <f t="shared" si="3"/>
        <v>0</v>
      </c>
    </row>
    <row r="23" spans="1:23" ht="26.25" customHeight="1" x14ac:dyDescent="0.2">
      <c r="A23" s="433" t="s">
        <v>447</v>
      </c>
      <c r="B23" s="433"/>
      <c r="C23" s="433"/>
      <c r="D23" s="433"/>
      <c r="E23" s="433"/>
      <c r="F23" s="433"/>
      <c r="G23" s="8">
        <v>17</v>
      </c>
      <c r="H23" s="76">
        <v>0</v>
      </c>
      <c r="I23" s="76">
        <v>0</v>
      </c>
      <c r="J23" s="76">
        <v>0</v>
      </c>
      <c r="K23" s="76">
        <v>0</v>
      </c>
      <c r="L23" s="76">
        <v>0</v>
      </c>
      <c r="M23" s="76">
        <v>0</v>
      </c>
      <c r="N23" s="76">
        <v>0</v>
      </c>
      <c r="O23" s="76">
        <v>0</v>
      </c>
      <c r="P23" s="76">
        <v>0</v>
      </c>
      <c r="Q23" s="76">
        <v>0</v>
      </c>
      <c r="R23" s="76">
        <v>0</v>
      </c>
      <c r="S23" s="76">
        <v>0</v>
      </c>
      <c r="T23" s="76">
        <v>0</v>
      </c>
      <c r="U23" s="77">
        <f t="shared" si="4"/>
        <v>0</v>
      </c>
      <c r="V23" s="76">
        <v>0</v>
      </c>
      <c r="W23" s="77">
        <f t="shared" si="3"/>
        <v>0</v>
      </c>
    </row>
    <row r="24" spans="1:23" x14ac:dyDescent="0.2">
      <c r="A24" s="433" t="s">
        <v>448</v>
      </c>
      <c r="B24" s="433"/>
      <c r="C24" s="433"/>
      <c r="D24" s="433"/>
      <c r="E24" s="433"/>
      <c r="F24" s="433"/>
      <c r="G24" s="8">
        <v>18</v>
      </c>
      <c r="H24" s="76">
        <v>0</v>
      </c>
      <c r="I24" s="76">
        <v>0</v>
      </c>
      <c r="J24" s="76">
        <v>0</v>
      </c>
      <c r="K24" s="76">
        <v>0</v>
      </c>
      <c r="L24" s="76">
        <v>39396090</v>
      </c>
      <c r="M24" s="76">
        <v>0</v>
      </c>
      <c r="N24" s="76">
        <v>0</v>
      </c>
      <c r="O24" s="76">
        <v>0</v>
      </c>
      <c r="P24" s="76">
        <v>0</v>
      </c>
      <c r="Q24" s="76">
        <v>0</v>
      </c>
      <c r="R24" s="76">
        <v>0</v>
      </c>
      <c r="S24" s="76">
        <v>0</v>
      </c>
      <c r="T24" s="76">
        <v>0</v>
      </c>
      <c r="U24" s="77">
        <f t="shared" si="4"/>
        <v>-39396090</v>
      </c>
      <c r="V24" s="76">
        <v>0</v>
      </c>
      <c r="W24" s="77">
        <f t="shared" si="3"/>
        <v>-39396090</v>
      </c>
    </row>
    <row r="25" spans="1:23" x14ac:dyDescent="0.2">
      <c r="A25" s="433" t="s">
        <v>449</v>
      </c>
      <c r="B25" s="433"/>
      <c r="C25" s="433"/>
      <c r="D25" s="433"/>
      <c r="E25" s="433"/>
      <c r="F25" s="433"/>
      <c r="G25" s="8">
        <v>19</v>
      </c>
      <c r="H25" s="76">
        <v>0</v>
      </c>
      <c r="I25" s="76">
        <v>406280</v>
      </c>
      <c r="J25" s="76">
        <v>0</v>
      </c>
      <c r="K25" s="76">
        <v>0</v>
      </c>
      <c r="L25" s="76">
        <v>-1096972</v>
      </c>
      <c r="M25" s="76">
        <v>0</v>
      </c>
      <c r="N25" s="76">
        <v>0</v>
      </c>
      <c r="O25" s="76">
        <v>0</v>
      </c>
      <c r="P25" s="76">
        <v>0</v>
      </c>
      <c r="Q25" s="76">
        <v>0</v>
      </c>
      <c r="R25" s="76">
        <v>0</v>
      </c>
      <c r="S25" s="76">
        <v>-122586614</v>
      </c>
      <c r="T25" s="76">
        <v>0</v>
      </c>
      <c r="U25" s="77">
        <f t="shared" si="4"/>
        <v>-121083362</v>
      </c>
      <c r="V25" s="76">
        <v>0</v>
      </c>
      <c r="W25" s="77">
        <f t="shared" si="3"/>
        <v>-121083362</v>
      </c>
    </row>
    <row r="26" spans="1:23" x14ac:dyDescent="0.2">
      <c r="A26" s="433" t="s">
        <v>450</v>
      </c>
      <c r="B26" s="433"/>
      <c r="C26" s="433"/>
      <c r="D26" s="433"/>
      <c r="E26" s="433"/>
      <c r="F26" s="433"/>
      <c r="G26" s="8">
        <v>20</v>
      </c>
      <c r="H26" s="76">
        <v>0</v>
      </c>
      <c r="I26" s="76">
        <v>0</v>
      </c>
      <c r="J26" s="76">
        <v>0</v>
      </c>
      <c r="K26" s="76">
        <v>0</v>
      </c>
      <c r="L26" s="76">
        <v>0</v>
      </c>
      <c r="M26" s="76">
        <v>0</v>
      </c>
      <c r="N26" s="76">
        <v>0</v>
      </c>
      <c r="O26" s="76">
        <v>0</v>
      </c>
      <c r="P26" s="76">
        <v>0</v>
      </c>
      <c r="Q26" s="76">
        <v>0</v>
      </c>
      <c r="R26" s="76">
        <v>0</v>
      </c>
      <c r="S26" s="76">
        <v>0</v>
      </c>
      <c r="T26" s="76">
        <v>0</v>
      </c>
      <c r="U26" s="77">
        <f t="shared" si="4"/>
        <v>0</v>
      </c>
      <c r="V26" s="76">
        <v>0</v>
      </c>
      <c r="W26" s="77">
        <f t="shared" si="3"/>
        <v>0</v>
      </c>
    </row>
    <row r="27" spans="1:23" x14ac:dyDescent="0.2">
      <c r="A27" s="433" t="s">
        <v>451</v>
      </c>
      <c r="B27" s="433"/>
      <c r="C27" s="433"/>
      <c r="D27" s="433"/>
      <c r="E27" s="433"/>
      <c r="F27" s="433"/>
      <c r="G27" s="8">
        <v>21</v>
      </c>
      <c r="H27" s="76">
        <v>0</v>
      </c>
      <c r="I27" s="76">
        <v>0</v>
      </c>
      <c r="J27" s="76">
        <v>0</v>
      </c>
      <c r="K27" s="76">
        <v>40000000</v>
      </c>
      <c r="L27" s="76">
        <v>0</v>
      </c>
      <c r="M27" s="76">
        <v>0</v>
      </c>
      <c r="N27" s="76"/>
      <c r="O27" s="76">
        <v>0</v>
      </c>
      <c r="P27" s="76">
        <v>0</v>
      </c>
      <c r="Q27" s="76">
        <v>0</v>
      </c>
      <c r="R27" s="76">
        <v>0</v>
      </c>
      <c r="S27" s="76">
        <v>203631465</v>
      </c>
      <c r="T27" s="76">
        <v>-235337282</v>
      </c>
      <c r="U27" s="77">
        <f t="shared" si="4"/>
        <v>8294183</v>
      </c>
      <c r="V27" s="76">
        <v>478581533</v>
      </c>
      <c r="W27" s="77">
        <f t="shared" si="3"/>
        <v>486875716</v>
      </c>
    </row>
    <row r="28" spans="1:23" x14ac:dyDescent="0.2">
      <c r="A28" s="433" t="s">
        <v>452</v>
      </c>
      <c r="B28" s="433"/>
      <c r="C28" s="433"/>
      <c r="D28" s="433"/>
      <c r="E28" s="433"/>
      <c r="F28" s="433"/>
      <c r="G28" s="8">
        <v>22</v>
      </c>
      <c r="H28" s="76">
        <v>0</v>
      </c>
      <c r="I28" s="76">
        <v>0</v>
      </c>
      <c r="J28" s="76">
        <v>0</v>
      </c>
      <c r="K28" s="76">
        <v>0</v>
      </c>
      <c r="L28" s="76">
        <v>0</v>
      </c>
      <c r="M28" s="76">
        <v>0</v>
      </c>
      <c r="N28" s="76">
        <v>0</v>
      </c>
      <c r="O28" s="76">
        <v>0</v>
      </c>
      <c r="P28" s="76">
        <v>0</v>
      </c>
      <c r="Q28" s="76">
        <v>0</v>
      </c>
      <c r="R28" s="76">
        <v>0</v>
      </c>
      <c r="S28" s="76">
        <v>0</v>
      </c>
      <c r="T28" s="76">
        <v>0</v>
      </c>
      <c r="U28" s="77">
        <f t="shared" si="4"/>
        <v>0</v>
      </c>
      <c r="V28" s="76">
        <v>0</v>
      </c>
      <c r="W28" s="77">
        <f t="shared" si="3"/>
        <v>0</v>
      </c>
    </row>
    <row r="29" spans="1:23" ht="27.75" customHeight="1" x14ac:dyDescent="0.2">
      <c r="A29" s="451" t="s">
        <v>453</v>
      </c>
      <c r="B29" s="451"/>
      <c r="C29" s="451"/>
      <c r="D29" s="451"/>
      <c r="E29" s="451"/>
      <c r="F29" s="451"/>
      <c r="G29" s="10">
        <v>23</v>
      </c>
      <c r="H29" s="79">
        <f>SUM(H10:H28)</f>
        <v>1672021210</v>
      </c>
      <c r="I29" s="79">
        <f t="shared" ref="I29:W29" si="5">SUM(I10:I28)</f>
        <v>5223432</v>
      </c>
      <c r="J29" s="79">
        <f t="shared" si="5"/>
        <v>83601061</v>
      </c>
      <c r="K29" s="79">
        <f t="shared" si="5"/>
        <v>136815284</v>
      </c>
      <c r="L29" s="79">
        <f t="shared" si="5"/>
        <v>124418267</v>
      </c>
      <c r="M29" s="79">
        <f t="shared" si="5"/>
        <v>0</v>
      </c>
      <c r="N29" s="79">
        <f t="shared" si="5"/>
        <v>0</v>
      </c>
      <c r="O29" s="79">
        <f t="shared" si="5"/>
        <v>0</v>
      </c>
      <c r="P29" s="79">
        <f t="shared" si="5"/>
        <v>61474</v>
      </c>
      <c r="Q29" s="79">
        <f t="shared" si="5"/>
        <v>0</v>
      </c>
      <c r="R29" s="79">
        <f t="shared" si="5"/>
        <v>0</v>
      </c>
      <c r="S29" s="79">
        <f t="shared" si="5"/>
        <v>430206412</v>
      </c>
      <c r="T29" s="79">
        <f t="shared" si="5"/>
        <v>284535940</v>
      </c>
      <c r="U29" s="79">
        <f t="shared" si="5"/>
        <v>2488046546</v>
      </c>
      <c r="V29" s="79">
        <f t="shared" si="5"/>
        <v>731023212.97780383</v>
      </c>
      <c r="W29" s="79">
        <f t="shared" si="5"/>
        <v>3219069758.9778037</v>
      </c>
    </row>
    <row r="30" spans="1:23" x14ac:dyDescent="0.2">
      <c r="A30" s="452" t="s">
        <v>454</v>
      </c>
      <c r="B30" s="453"/>
      <c r="C30" s="453"/>
      <c r="D30" s="453"/>
      <c r="E30" s="453"/>
      <c r="F30" s="453"/>
      <c r="G30" s="453"/>
      <c r="H30" s="453"/>
      <c r="I30" s="453"/>
      <c r="J30" s="453"/>
      <c r="K30" s="453"/>
      <c r="L30" s="453"/>
      <c r="M30" s="453"/>
      <c r="N30" s="453"/>
      <c r="O30" s="453"/>
      <c r="P30" s="453"/>
      <c r="Q30" s="453"/>
      <c r="R30" s="453"/>
      <c r="S30" s="453"/>
      <c r="T30" s="453"/>
      <c r="U30" s="453"/>
      <c r="V30" s="453"/>
      <c r="W30" s="453"/>
    </row>
    <row r="31" spans="1:23" ht="36.75" customHeight="1" x14ac:dyDescent="0.2">
      <c r="A31" s="454" t="s">
        <v>455</v>
      </c>
      <c r="B31" s="454"/>
      <c r="C31" s="454"/>
      <c r="D31" s="454"/>
      <c r="E31" s="454"/>
      <c r="F31" s="454"/>
      <c r="G31" s="9">
        <v>24</v>
      </c>
      <c r="H31" s="78">
        <f>SUM(H12:H20)</f>
        <v>0</v>
      </c>
      <c r="I31" s="78">
        <f t="shared" ref="I31:W31" si="6">SUM(I12:I20)</f>
        <v>-487131</v>
      </c>
      <c r="J31" s="78">
        <f t="shared" si="6"/>
        <v>0</v>
      </c>
      <c r="K31" s="78">
        <f t="shared" si="6"/>
        <v>0</v>
      </c>
      <c r="L31" s="78">
        <f t="shared" si="6"/>
        <v>0</v>
      </c>
      <c r="M31" s="78">
        <f t="shared" si="6"/>
        <v>0</v>
      </c>
      <c r="N31" s="78">
        <f t="shared" si="6"/>
        <v>0</v>
      </c>
      <c r="O31" s="78">
        <f t="shared" si="6"/>
        <v>0</v>
      </c>
      <c r="P31" s="78">
        <f t="shared" si="6"/>
        <v>-843808</v>
      </c>
      <c r="Q31" s="78">
        <f t="shared" si="6"/>
        <v>0</v>
      </c>
      <c r="R31" s="78">
        <f t="shared" si="6"/>
        <v>0</v>
      </c>
      <c r="S31" s="78">
        <f t="shared" si="6"/>
        <v>487131</v>
      </c>
      <c r="T31" s="78">
        <f t="shared" si="6"/>
        <v>0</v>
      </c>
      <c r="U31" s="78">
        <f t="shared" si="6"/>
        <v>-843808</v>
      </c>
      <c r="V31" s="78">
        <f t="shared" si="6"/>
        <v>0</v>
      </c>
      <c r="W31" s="78">
        <f t="shared" si="6"/>
        <v>-843808</v>
      </c>
    </row>
    <row r="32" spans="1:23" ht="31.5" customHeight="1" x14ac:dyDescent="0.2">
      <c r="A32" s="454" t="s">
        <v>456</v>
      </c>
      <c r="B32" s="454"/>
      <c r="C32" s="454"/>
      <c r="D32" s="454"/>
      <c r="E32" s="454"/>
      <c r="F32" s="454"/>
      <c r="G32" s="9">
        <v>25</v>
      </c>
      <c r="H32" s="78">
        <f>H11+H31</f>
        <v>0</v>
      </c>
      <c r="I32" s="78">
        <f t="shared" ref="I32:W32" si="7">I11+I31</f>
        <v>-487131</v>
      </c>
      <c r="J32" s="78">
        <f t="shared" si="7"/>
        <v>0</v>
      </c>
      <c r="K32" s="78">
        <f t="shared" si="7"/>
        <v>0</v>
      </c>
      <c r="L32" s="78">
        <f t="shared" si="7"/>
        <v>0</v>
      </c>
      <c r="M32" s="78">
        <f t="shared" si="7"/>
        <v>0</v>
      </c>
      <c r="N32" s="78">
        <f t="shared" si="7"/>
        <v>0</v>
      </c>
      <c r="O32" s="78">
        <f t="shared" si="7"/>
        <v>0</v>
      </c>
      <c r="P32" s="78">
        <f t="shared" si="7"/>
        <v>-843808</v>
      </c>
      <c r="Q32" s="78">
        <f t="shared" si="7"/>
        <v>0</v>
      </c>
      <c r="R32" s="78">
        <f t="shared" si="7"/>
        <v>0</v>
      </c>
      <c r="S32" s="78">
        <f t="shared" si="7"/>
        <v>487131</v>
      </c>
      <c r="T32" s="78">
        <f t="shared" si="7"/>
        <v>284535940</v>
      </c>
      <c r="U32" s="78">
        <f t="shared" si="7"/>
        <v>283692132</v>
      </c>
      <c r="V32" s="78">
        <f t="shared" si="7"/>
        <v>21315739.977803804</v>
      </c>
      <c r="W32" s="78">
        <f t="shared" si="7"/>
        <v>305007871.97780383</v>
      </c>
    </row>
    <row r="33" spans="1:23" ht="30.75" customHeight="1" x14ac:dyDescent="0.2">
      <c r="A33" s="455" t="s">
        <v>457</v>
      </c>
      <c r="B33" s="455"/>
      <c r="C33" s="455"/>
      <c r="D33" s="455"/>
      <c r="E33" s="455"/>
      <c r="F33" s="455"/>
      <c r="G33" s="10">
        <v>26</v>
      </c>
      <c r="H33" s="79">
        <f>SUM(H21:H28)</f>
        <v>0</v>
      </c>
      <c r="I33" s="79">
        <f t="shared" ref="I33:W33" si="8">SUM(I21:I28)</f>
        <v>406280</v>
      </c>
      <c r="J33" s="79">
        <f t="shared" si="8"/>
        <v>0</v>
      </c>
      <c r="K33" s="79">
        <f t="shared" si="8"/>
        <v>40000000</v>
      </c>
      <c r="L33" s="79">
        <f t="shared" si="8"/>
        <v>38299118</v>
      </c>
      <c r="M33" s="79">
        <f t="shared" si="8"/>
        <v>0</v>
      </c>
      <c r="N33" s="79">
        <f t="shared" si="8"/>
        <v>0</v>
      </c>
      <c r="O33" s="79">
        <f t="shared" si="8"/>
        <v>0</v>
      </c>
      <c r="P33" s="79">
        <f t="shared" si="8"/>
        <v>0</v>
      </c>
      <c r="Q33" s="79">
        <f t="shared" si="8"/>
        <v>0</v>
      </c>
      <c r="R33" s="79">
        <f t="shared" si="8"/>
        <v>0</v>
      </c>
      <c r="S33" s="79">
        <f t="shared" si="8"/>
        <v>81044851</v>
      </c>
      <c r="T33" s="79">
        <f t="shared" si="8"/>
        <v>-235337282</v>
      </c>
      <c r="U33" s="79">
        <f t="shared" si="8"/>
        <v>-152185269</v>
      </c>
      <c r="V33" s="79">
        <f t="shared" si="8"/>
        <v>478581533</v>
      </c>
      <c r="W33" s="79">
        <f t="shared" si="8"/>
        <v>326396264</v>
      </c>
    </row>
    <row r="34" spans="1:23" x14ac:dyDescent="0.2">
      <c r="A34" s="452" t="s">
        <v>458</v>
      </c>
      <c r="B34" s="456"/>
      <c r="C34" s="456"/>
      <c r="D34" s="456"/>
      <c r="E34" s="456"/>
      <c r="F34" s="456"/>
      <c r="G34" s="456"/>
      <c r="H34" s="456"/>
      <c r="I34" s="456"/>
      <c r="J34" s="456"/>
      <c r="K34" s="456"/>
      <c r="L34" s="456"/>
      <c r="M34" s="456"/>
      <c r="N34" s="456"/>
      <c r="O34" s="456"/>
      <c r="P34" s="456"/>
      <c r="Q34" s="456"/>
      <c r="R34" s="456"/>
      <c r="S34" s="456"/>
      <c r="T34" s="456"/>
      <c r="U34" s="456"/>
      <c r="V34" s="456"/>
      <c r="W34" s="456"/>
    </row>
    <row r="35" spans="1:23" x14ac:dyDescent="0.2">
      <c r="A35" s="450" t="s">
        <v>459</v>
      </c>
      <c r="B35" s="450"/>
      <c r="C35" s="450"/>
      <c r="D35" s="450"/>
      <c r="E35" s="450"/>
      <c r="F35" s="450"/>
      <c r="G35" s="8">
        <v>27</v>
      </c>
      <c r="H35" s="76">
        <f>+H29</f>
        <v>1672021210</v>
      </c>
      <c r="I35" s="76">
        <f>+I29</f>
        <v>5223432</v>
      </c>
      <c r="J35" s="76">
        <f t="shared" ref="J35:T35" si="9">+J29</f>
        <v>83601061</v>
      </c>
      <c r="K35" s="76">
        <f t="shared" si="9"/>
        <v>136815284</v>
      </c>
      <c r="L35" s="76">
        <f t="shared" si="9"/>
        <v>124418267</v>
      </c>
      <c r="M35" s="76">
        <f t="shared" si="9"/>
        <v>0</v>
      </c>
      <c r="N35" s="76">
        <f t="shared" si="9"/>
        <v>0</v>
      </c>
      <c r="O35" s="76">
        <f t="shared" si="9"/>
        <v>0</v>
      </c>
      <c r="P35" s="76">
        <f t="shared" si="9"/>
        <v>61474</v>
      </c>
      <c r="Q35" s="76">
        <f t="shared" si="9"/>
        <v>0</v>
      </c>
      <c r="R35" s="76">
        <f t="shared" si="9"/>
        <v>0</v>
      </c>
      <c r="S35" s="76">
        <f t="shared" si="9"/>
        <v>430206412</v>
      </c>
      <c r="T35" s="76">
        <f t="shared" si="9"/>
        <v>284535940</v>
      </c>
      <c r="U35" s="77">
        <f t="shared" ref="U35:U37" si="10">H35+I35+J35+K35-L35+M35+N35+O35+P35+Q35+R35+S35+T35</f>
        <v>2488046546</v>
      </c>
      <c r="V35" s="76">
        <v>731023213</v>
      </c>
      <c r="W35" s="77">
        <f t="shared" ref="W35:W37" si="11">U35+V35</f>
        <v>3219069759</v>
      </c>
    </row>
    <row r="36" spans="1:23" x14ac:dyDescent="0.2">
      <c r="A36" s="433" t="s">
        <v>460</v>
      </c>
      <c r="B36" s="433"/>
      <c r="C36" s="433"/>
      <c r="D36" s="433"/>
      <c r="E36" s="433"/>
      <c r="F36" s="433"/>
      <c r="G36" s="8">
        <v>28</v>
      </c>
      <c r="H36" s="76">
        <v>0</v>
      </c>
      <c r="I36" s="76">
        <v>0</v>
      </c>
      <c r="J36" s="76">
        <v>0</v>
      </c>
      <c r="K36" s="76">
        <v>0</v>
      </c>
      <c r="L36" s="76">
        <v>0</v>
      </c>
      <c r="M36" s="76">
        <v>0</v>
      </c>
      <c r="N36" s="76">
        <v>0</v>
      </c>
      <c r="O36" s="76">
        <v>0</v>
      </c>
      <c r="P36" s="76">
        <v>0</v>
      </c>
      <c r="Q36" s="76">
        <v>0</v>
      </c>
      <c r="R36" s="76">
        <v>0</v>
      </c>
      <c r="S36" s="76">
        <v>0</v>
      </c>
      <c r="T36" s="76">
        <v>0</v>
      </c>
      <c r="U36" s="77">
        <f t="shared" si="10"/>
        <v>0</v>
      </c>
      <c r="V36" s="76">
        <v>0</v>
      </c>
      <c r="W36" s="77">
        <f t="shared" si="11"/>
        <v>0</v>
      </c>
    </row>
    <row r="37" spans="1:23" x14ac:dyDescent="0.2">
      <c r="A37" s="433" t="s">
        <v>461</v>
      </c>
      <c r="B37" s="433"/>
      <c r="C37" s="433"/>
      <c r="D37" s="433"/>
      <c r="E37" s="433"/>
      <c r="F37" s="433"/>
      <c r="G37" s="8">
        <v>29</v>
      </c>
      <c r="H37" s="76">
        <v>0</v>
      </c>
      <c r="I37" s="76">
        <v>0</v>
      </c>
      <c r="J37" s="76">
        <v>0</v>
      </c>
      <c r="K37" s="76">
        <v>0</v>
      </c>
      <c r="L37" s="76">
        <v>0</v>
      </c>
      <c r="M37" s="76">
        <v>0</v>
      </c>
      <c r="N37" s="76">
        <v>0</v>
      </c>
      <c r="O37" s="76">
        <v>0</v>
      </c>
      <c r="P37" s="76">
        <v>0</v>
      </c>
      <c r="Q37" s="76">
        <v>0</v>
      </c>
      <c r="R37" s="76">
        <v>0</v>
      </c>
      <c r="S37" s="76">
        <v>0</v>
      </c>
      <c r="T37" s="76">
        <v>0</v>
      </c>
      <c r="U37" s="77">
        <f t="shared" si="10"/>
        <v>0</v>
      </c>
      <c r="V37" s="76">
        <v>0</v>
      </c>
      <c r="W37" s="77">
        <f t="shared" si="11"/>
        <v>0</v>
      </c>
    </row>
    <row r="38" spans="1:23" ht="25.5" customHeight="1" x14ac:dyDescent="0.2">
      <c r="A38" s="434" t="s">
        <v>462</v>
      </c>
      <c r="B38" s="434"/>
      <c r="C38" s="434"/>
      <c r="D38" s="434"/>
      <c r="E38" s="434"/>
      <c r="F38" s="434"/>
      <c r="G38" s="9">
        <v>30</v>
      </c>
      <c r="H38" s="78">
        <f>H35+H36+H37</f>
        <v>1672021210</v>
      </c>
      <c r="I38" s="78">
        <f t="shared" ref="I38:W38" si="12">I35+I36+I37</f>
        <v>5223432</v>
      </c>
      <c r="J38" s="78">
        <f t="shared" si="12"/>
        <v>83601061</v>
      </c>
      <c r="K38" s="78">
        <f t="shared" si="12"/>
        <v>136815284</v>
      </c>
      <c r="L38" s="78">
        <f t="shared" si="12"/>
        <v>124418267</v>
      </c>
      <c r="M38" s="78">
        <f t="shared" si="12"/>
        <v>0</v>
      </c>
      <c r="N38" s="78">
        <f t="shared" si="12"/>
        <v>0</v>
      </c>
      <c r="O38" s="78">
        <f t="shared" si="12"/>
        <v>0</v>
      </c>
      <c r="P38" s="78">
        <f t="shared" si="12"/>
        <v>61474</v>
      </c>
      <c r="Q38" s="78">
        <f t="shared" si="12"/>
        <v>0</v>
      </c>
      <c r="R38" s="78">
        <f t="shared" si="12"/>
        <v>0</v>
      </c>
      <c r="S38" s="78">
        <f t="shared" si="12"/>
        <v>430206412</v>
      </c>
      <c r="T38" s="78">
        <f t="shared" si="12"/>
        <v>284535940</v>
      </c>
      <c r="U38" s="78">
        <f t="shared" si="12"/>
        <v>2488046546</v>
      </c>
      <c r="V38" s="78">
        <f t="shared" si="12"/>
        <v>731023213</v>
      </c>
      <c r="W38" s="78">
        <f t="shared" si="12"/>
        <v>3219069759</v>
      </c>
    </row>
    <row r="39" spans="1:23" x14ac:dyDescent="0.2">
      <c r="A39" s="433" t="s">
        <v>463</v>
      </c>
      <c r="B39" s="433"/>
      <c r="C39" s="433"/>
      <c r="D39" s="433"/>
      <c r="E39" s="433"/>
      <c r="F39" s="433"/>
      <c r="G39" s="8">
        <v>31</v>
      </c>
      <c r="H39" s="80">
        <v>0</v>
      </c>
      <c r="I39" s="80">
        <v>0</v>
      </c>
      <c r="J39" s="80">
        <v>0</v>
      </c>
      <c r="K39" s="80">
        <v>0</v>
      </c>
      <c r="L39" s="80">
        <v>0</v>
      </c>
      <c r="M39" s="80">
        <v>0</v>
      </c>
      <c r="N39" s="80">
        <v>0</v>
      </c>
      <c r="O39" s="80">
        <v>0</v>
      </c>
      <c r="P39" s="80">
        <v>0</v>
      </c>
      <c r="Q39" s="80">
        <v>0</v>
      </c>
      <c r="R39" s="80">
        <v>0</v>
      </c>
      <c r="S39" s="80">
        <v>0</v>
      </c>
      <c r="T39" s="76">
        <v>-329593506</v>
      </c>
      <c r="U39" s="77">
        <f t="shared" ref="U39:U56" si="13">H39+I39+J39+K39-L39+M39+N39+O39+P39+Q39+R39+S39+T39</f>
        <v>-329593506</v>
      </c>
      <c r="V39" s="76">
        <v>-29212285</v>
      </c>
      <c r="W39" s="77">
        <f t="shared" ref="W39:W56" si="14">U39+V39</f>
        <v>-358805791</v>
      </c>
    </row>
    <row r="40" spans="1:23" x14ac:dyDescent="0.2">
      <c r="A40" s="433" t="s">
        <v>464</v>
      </c>
      <c r="B40" s="433"/>
      <c r="C40" s="433"/>
      <c r="D40" s="433"/>
      <c r="E40" s="433"/>
      <c r="F40" s="433"/>
      <c r="G40" s="8">
        <v>32</v>
      </c>
      <c r="H40" s="80">
        <v>0</v>
      </c>
      <c r="I40" s="80">
        <v>0</v>
      </c>
      <c r="J40" s="80">
        <v>0</v>
      </c>
      <c r="K40" s="80">
        <v>0</v>
      </c>
      <c r="L40" s="80">
        <v>0</v>
      </c>
      <c r="M40" s="80">
        <v>0</v>
      </c>
      <c r="N40" s="76">
        <v>263962</v>
      </c>
      <c r="O40" s="80">
        <v>0</v>
      </c>
      <c r="P40" s="80">
        <v>0</v>
      </c>
      <c r="Q40" s="80">
        <v>0</v>
      </c>
      <c r="R40" s="80">
        <v>0</v>
      </c>
      <c r="S40" s="80">
        <v>0</v>
      </c>
      <c r="T40" s="80">
        <v>0</v>
      </c>
      <c r="U40" s="77">
        <f t="shared" si="13"/>
        <v>263962</v>
      </c>
      <c r="V40" s="76">
        <v>0</v>
      </c>
      <c r="W40" s="77">
        <f t="shared" si="14"/>
        <v>263962</v>
      </c>
    </row>
    <row r="41" spans="1:23" ht="27" customHeight="1" x14ac:dyDescent="0.2">
      <c r="A41" s="433" t="s">
        <v>465</v>
      </c>
      <c r="B41" s="433"/>
      <c r="C41" s="433"/>
      <c r="D41" s="433"/>
      <c r="E41" s="433"/>
      <c r="F41" s="433"/>
      <c r="G41" s="8">
        <v>33</v>
      </c>
      <c r="H41" s="80">
        <v>0</v>
      </c>
      <c r="I41" s="80">
        <v>0</v>
      </c>
      <c r="J41" s="80">
        <v>0</v>
      </c>
      <c r="K41" s="80">
        <v>0</v>
      </c>
      <c r="L41" s="80">
        <v>0</v>
      </c>
      <c r="M41" s="80">
        <v>0</v>
      </c>
      <c r="N41" s="80">
        <v>0</v>
      </c>
      <c r="O41" s="76">
        <v>0</v>
      </c>
      <c r="P41" s="80">
        <v>0</v>
      </c>
      <c r="Q41" s="80">
        <v>0</v>
      </c>
      <c r="R41" s="80">
        <v>0</v>
      </c>
      <c r="S41" s="76">
        <v>0</v>
      </c>
      <c r="T41" s="76">
        <v>0</v>
      </c>
      <c r="U41" s="77">
        <f t="shared" si="13"/>
        <v>0</v>
      </c>
      <c r="V41" s="76">
        <v>0</v>
      </c>
      <c r="W41" s="77">
        <f t="shared" si="14"/>
        <v>0</v>
      </c>
    </row>
    <row r="42" spans="1:23" ht="20.25" customHeight="1" x14ac:dyDescent="0.2">
      <c r="A42" s="433" t="s">
        <v>466</v>
      </c>
      <c r="B42" s="433"/>
      <c r="C42" s="433"/>
      <c r="D42" s="433"/>
      <c r="E42" s="433"/>
      <c r="F42" s="433"/>
      <c r="G42" s="8">
        <v>34</v>
      </c>
      <c r="H42" s="80">
        <v>0</v>
      </c>
      <c r="I42" s="80">
        <v>0</v>
      </c>
      <c r="J42" s="80">
        <v>0</v>
      </c>
      <c r="K42" s="80">
        <v>0</v>
      </c>
      <c r="L42" s="80">
        <v>0</v>
      </c>
      <c r="M42" s="80">
        <v>0</v>
      </c>
      <c r="N42" s="80">
        <v>0</v>
      </c>
      <c r="O42" s="80">
        <v>0</v>
      </c>
      <c r="P42" s="76">
        <v>-73904</v>
      </c>
      <c r="Q42" s="80">
        <v>0</v>
      </c>
      <c r="R42" s="80">
        <v>0</v>
      </c>
      <c r="S42" s="76">
        <v>0</v>
      </c>
      <c r="T42" s="76">
        <v>0</v>
      </c>
      <c r="U42" s="77">
        <f t="shared" si="13"/>
        <v>-73904</v>
      </c>
      <c r="V42" s="76">
        <v>0</v>
      </c>
      <c r="W42" s="77">
        <f t="shared" si="14"/>
        <v>-73904</v>
      </c>
    </row>
    <row r="43" spans="1:23" ht="21" customHeight="1" x14ac:dyDescent="0.2">
      <c r="A43" s="433" t="s">
        <v>467</v>
      </c>
      <c r="B43" s="433"/>
      <c r="C43" s="433"/>
      <c r="D43" s="433"/>
      <c r="E43" s="433"/>
      <c r="F43" s="433"/>
      <c r="G43" s="8">
        <v>35</v>
      </c>
      <c r="H43" s="80">
        <v>0</v>
      </c>
      <c r="I43" s="80">
        <v>0</v>
      </c>
      <c r="J43" s="80">
        <v>0</v>
      </c>
      <c r="K43" s="80">
        <v>0</v>
      </c>
      <c r="L43" s="80">
        <v>0</v>
      </c>
      <c r="M43" s="80">
        <v>0</v>
      </c>
      <c r="N43" s="80">
        <v>0</v>
      </c>
      <c r="O43" s="80">
        <v>0</v>
      </c>
      <c r="P43" s="80">
        <v>0</v>
      </c>
      <c r="Q43" s="76">
        <v>0</v>
      </c>
      <c r="R43" s="80">
        <v>0</v>
      </c>
      <c r="S43" s="76">
        <v>0</v>
      </c>
      <c r="T43" s="76">
        <v>0</v>
      </c>
      <c r="U43" s="77">
        <f t="shared" si="13"/>
        <v>0</v>
      </c>
      <c r="V43" s="76">
        <v>0</v>
      </c>
      <c r="W43" s="77">
        <f t="shared" si="14"/>
        <v>0</v>
      </c>
    </row>
    <row r="44" spans="1:23" ht="29.25" customHeight="1" x14ac:dyDescent="0.2">
      <c r="A44" s="433" t="s">
        <v>468</v>
      </c>
      <c r="B44" s="433"/>
      <c r="C44" s="433"/>
      <c r="D44" s="433"/>
      <c r="E44" s="433"/>
      <c r="F44" s="433"/>
      <c r="G44" s="8">
        <v>36</v>
      </c>
      <c r="H44" s="80">
        <v>0</v>
      </c>
      <c r="I44" s="80">
        <v>0</v>
      </c>
      <c r="J44" s="80">
        <v>0</v>
      </c>
      <c r="K44" s="80">
        <v>0</v>
      </c>
      <c r="L44" s="80">
        <v>0</v>
      </c>
      <c r="M44" s="80">
        <v>0</v>
      </c>
      <c r="N44" s="80">
        <v>0</v>
      </c>
      <c r="O44" s="80">
        <v>0</v>
      </c>
      <c r="P44" s="80">
        <v>0</v>
      </c>
      <c r="Q44" s="80">
        <v>0</v>
      </c>
      <c r="R44" s="76">
        <v>0</v>
      </c>
      <c r="S44" s="76">
        <v>0</v>
      </c>
      <c r="T44" s="76">
        <v>0</v>
      </c>
      <c r="U44" s="77">
        <f t="shared" si="13"/>
        <v>0</v>
      </c>
      <c r="V44" s="76">
        <v>0</v>
      </c>
      <c r="W44" s="77">
        <f t="shared" si="14"/>
        <v>0</v>
      </c>
    </row>
    <row r="45" spans="1:23" ht="21" customHeight="1" x14ac:dyDescent="0.2">
      <c r="A45" s="433" t="s">
        <v>469</v>
      </c>
      <c r="B45" s="433"/>
      <c r="C45" s="433"/>
      <c r="D45" s="433"/>
      <c r="E45" s="433"/>
      <c r="F45" s="433"/>
      <c r="G45" s="8">
        <v>37</v>
      </c>
      <c r="H45" s="80">
        <v>0</v>
      </c>
      <c r="I45" s="80">
        <v>0</v>
      </c>
      <c r="J45" s="80">
        <v>0</v>
      </c>
      <c r="K45" s="80">
        <v>0</v>
      </c>
      <c r="L45" s="80">
        <v>0</v>
      </c>
      <c r="M45" s="80">
        <v>0</v>
      </c>
      <c r="N45" s="76">
        <v>0</v>
      </c>
      <c r="O45" s="76">
        <v>0</v>
      </c>
      <c r="P45" s="76">
        <v>0</v>
      </c>
      <c r="Q45" s="76">
        <v>0</v>
      </c>
      <c r="R45" s="76">
        <v>0</v>
      </c>
      <c r="S45" s="76">
        <v>0</v>
      </c>
      <c r="T45" s="76">
        <v>0</v>
      </c>
      <c r="U45" s="77">
        <f t="shared" si="13"/>
        <v>0</v>
      </c>
      <c r="V45" s="76">
        <v>0</v>
      </c>
      <c r="W45" s="77">
        <f t="shared" si="14"/>
        <v>0</v>
      </c>
    </row>
    <row r="46" spans="1:23" x14ac:dyDescent="0.2">
      <c r="A46" s="433" t="s">
        <v>470</v>
      </c>
      <c r="B46" s="433"/>
      <c r="C46" s="433"/>
      <c r="D46" s="433"/>
      <c r="E46" s="433"/>
      <c r="F46" s="433"/>
      <c r="G46" s="8">
        <v>38</v>
      </c>
      <c r="H46" s="80">
        <v>0</v>
      </c>
      <c r="I46" s="80">
        <v>0</v>
      </c>
      <c r="J46" s="80">
        <v>0</v>
      </c>
      <c r="K46" s="80">
        <v>0</v>
      </c>
      <c r="L46" s="80">
        <v>0</v>
      </c>
      <c r="M46" s="80">
        <v>0</v>
      </c>
      <c r="N46" s="76">
        <v>0</v>
      </c>
      <c r="O46" s="76">
        <v>0</v>
      </c>
      <c r="P46" s="76">
        <v>0</v>
      </c>
      <c r="Q46" s="76">
        <v>0</v>
      </c>
      <c r="R46" s="76">
        <v>0</v>
      </c>
      <c r="S46" s="76">
        <v>0</v>
      </c>
      <c r="T46" s="76">
        <v>0</v>
      </c>
      <c r="U46" s="77">
        <f t="shared" si="13"/>
        <v>0</v>
      </c>
      <c r="V46" s="76">
        <v>0</v>
      </c>
      <c r="W46" s="77">
        <f t="shared" si="14"/>
        <v>0</v>
      </c>
    </row>
    <row r="47" spans="1:23" x14ac:dyDescent="0.2">
      <c r="A47" s="433" t="s">
        <v>471</v>
      </c>
      <c r="B47" s="433"/>
      <c r="C47" s="433"/>
      <c r="D47" s="433"/>
      <c r="E47" s="433"/>
      <c r="F47" s="433"/>
      <c r="G47" s="8">
        <v>39</v>
      </c>
      <c r="H47" s="76">
        <v>0</v>
      </c>
      <c r="I47" s="76">
        <v>0</v>
      </c>
      <c r="J47" s="76">
        <v>0</v>
      </c>
      <c r="K47" s="76">
        <v>0</v>
      </c>
      <c r="L47" s="76">
        <v>0</v>
      </c>
      <c r="M47" s="76">
        <v>0</v>
      </c>
      <c r="N47" s="76">
        <v>0</v>
      </c>
      <c r="O47" s="76">
        <v>0</v>
      </c>
      <c r="P47" s="76">
        <v>0</v>
      </c>
      <c r="Q47" s="76">
        <v>0</v>
      </c>
      <c r="R47" s="76">
        <v>0</v>
      </c>
      <c r="S47" s="76">
        <v>0</v>
      </c>
      <c r="T47" s="76">
        <v>0</v>
      </c>
      <c r="U47" s="77">
        <f t="shared" si="13"/>
        <v>0</v>
      </c>
      <c r="V47" s="76">
        <v>0</v>
      </c>
      <c r="W47" s="77">
        <f t="shared" si="14"/>
        <v>0</v>
      </c>
    </row>
    <row r="48" spans="1:23" x14ac:dyDescent="0.2">
      <c r="A48" s="433" t="s">
        <v>472</v>
      </c>
      <c r="B48" s="433"/>
      <c r="C48" s="433"/>
      <c r="D48" s="433"/>
      <c r="E48" s="433"/>
      <c r="F48" s="433"/>
      <c r="G48" s="8">
        <v>40</v>
      </c>
      <c r="H48" s="80">
        <v>0</v>
      </c>
      <c r="I48" s="80">
        <v>0</v>
      </c>
      <c r="J48" s="80">
        <v>0</v>
      </c>
      <c r="K48" s="80">
        <v>0</v>
      </c>
      <c r="L48" s="80">
        <v>0</v>
      </c>
      <c r="M48" s="80">
        <v>0</v>
      </c>
      <c r="N48" s="76">
        <v>0</v>
      </c>
      <c r="O48" s="76">
        <v>0</v>
      </c>
      <c r="P48" s="76">
        <v>13302</v>
      </c>
      <c r="Q48" s="76">
        <v>0</v>
      </c>
      <c r="R48" s="76">
        <v>0</v>
      </c>
      <c r="S48" s="76">
        <v>0</v>
      </c>
      <c r="T48" s="76">
        <v>0</v>
      </c>
      <c r="U48" s="77">
        <f t="shared" si="13"/>
        <v>13302</v>
      </c>
      <c r="V48" s="76">
        <v>0</v>
      </c>
      <c r="W48" s="77">
        <f t="shared" si="14"/>
        <v>13302</v>
      </c>
    </row>
    <row r="49" spans="1:23" ht="24" customHeight="1" x14ac:dyDescent="0.2">
      <c r="A49" s="433" t="s">
        <v>473</v>
      </c>
      <c r="B49" s="433"/>
      <c r="C49" s="433"/>
      <c r="D49" s="433"/>
      <c r="E49" s="433"/>
      <c r="F49" s="433"/>
      <c r="G49" s="8">
        <v>41</v>
      </c>
      <c r="H49" s="76">
        <v>0</v>
      </c>
      <c r="I49" s="76">
        <v>0</v>
      </c>
      <c r="J49" s="76">
        <v>0</v>
      </c>
      <c r="K49" s="76">
        <v>0</v>
      </c>
      <c r="L49" s="76">
        <v>0</v>
      </c>
      <c r="M49" s="76">
        <v>0</v>
      </c>
      <c r="N49" s="76">
        <v>0</v>
      </c>
      <c r="O49" s="76">
        <v>0</v>
      </c>
      <c r="P49" s="76">
        <v>0</v>
      </c>
      <c r="Q49" s="76">
        <v>0</v>
      </c>
      <c r="R49" s="76">
        <v>0</v>
      </c>
      <c r="S49" s="76">
        <v>0</v>
      </c>
      <c r="T49" s="76">
        <v>0</v>
      </c>
      <c r="U49" s="77">
        <f>H49+I49+J49+K49-L49+M49+N49+O49+P49+Q49+R49+S49+T49</f>
        <v>0</v>
      </c>
      <c r="V49" s="76">
        <v>0</v>
      </c>
      <c r="W49" s="77">
        <f t="shared" si="14"/>
        <v>0</v>
      </c>
    </row>
    <row r="50" spans="1:23" ht="26.25" customHeight="1" x14ac:dyDescent="0.2">
      <c r="A50" s="433" t="s">
        <v>474</v>
      </c>
      <c r="B50" s="433"/>
      <c r="C50" s="433"/>
      <c r="D50" s="433"/>
      <c r="E50" s="433"/>
      <c r="F50" s="433"/>
      <c r="G50" s="8">
        <v>42</v>
      </c>
      <c r="H50" s="76">
        <v>0</v>
      </c>
      <c r="I50" s="76">
        <v>0</v>
      </c>
      <c r="J50" s="76">
        <v>0</v>
      </c>
      <c r="K50" s="76">
        <v>0</v>
      </c>
      <c r="L50" s="76">
        <v>0</v>
      </c>
      <c r="M50" s="76">
        <v>0</v>
      </c>
      <c r="N50" s="76">
        <v>0</v>
      </c>
      <c r="O50" s="76">
        <v>0</v>
      </c>
      <c r="P50" s="76">
        <v>0</v>
      </c>
      <c r="Q50" s="76">
        <v>0</v>
      </c>
      <c r="R50" s="76">
        <v>0</v>
      </c>
      <c r="S50" s="76">
        <v>0</v>
      </c>
      <c r="T50" s="76">
        <v>0</v>
      </c>
      <c r="U50" s="77">
        <f t="shared" si="13"/>
        <v>0</v>
      </c>
      <c r="V50" s="76">
        <v>0</v>
      </c>
      <c r="W50" s="77">
        <f t="shared" si="14"/>
        <v>0</v>
      </c>
    </row>
    <row r="51" spans="1:23" ht="22.5" customHeight="1" x14ac:dyDescent="0.2">
      <c r="A51" s="433" t="s">
        <v>475</v>
      </c>
      <c r="B51" s="433"/>
      <c r="C51" s="433"/>
      <c r="D51" s="433"/>
      <c r="E51" s="433"/>
      <c r="F51" s="433"/>
      <c r="G51" s="8">
        <v>43</v>
      </c>
      <c r="H51" s="76">
        <v>0</v>
      </c>
      <c r="I51" s="76">
        <v>0</v>
      </c>
      <c r="J51" s="76">
        <v>0</v>
      </c>
      <c r="K51" s="76">
        <v>0</v>
      </c>
      <c r="L51" s="76">
        <v>0</v>
      </c>
      <c r="M51" s="76">
        <v>0</v>
      </c>
      <c r="N51" s="76">
        <v>0</v>
      </c>
      <c r="O51" s="76">
        <v>0</v>
      </c>
      <c r="P51" s="76">
        <v>0</v>
      </c>
      <c r="Q51" s="76">
        <v>0</v>
      </c>
      <c r="R51" s="76">
        <v>0</v>
      </c>
      <c r="S51" s="76">
        <v>0</v>
      </c>
      <c r="T51" s="76">
        <v>0</v>
      </c>
      <c r="U51" s="77">
        <f t="shared" si="13"/>
        <v>0</v>
      </c>
      <c r="V51" s="76">
        <v>0</v>
      </c>
      <c r="W51" s="77">
        <f t="shared" si="14"/>
        <v>0</v>
      </c>
    </row>
    <row r="52" spans="1:23" x14ac:dyDescent="0.2">
      <c r="A52" s="433" t="s">
        <v>476</v>
      </c>
      <c r="B52" s="433"/>
      <c r="C52" s="433"/>
      <c r="D52" s="433"/>
      <c r="E52" s="433"/>
      <c r="F52" s="433"/>
      <c r="G52" s="8">
        <v>44</v>
      </c>
      <c r="H52" s="76">
        <v>0</v>
      </c>
      <c r="I52" s="76">
        <v>0</v>
      </c>
      <c r="J52" s="76">
        <v>0</v>
      </c>
      <c r="K52" s="76">
        <v>0</v>
      </c>
      <c r="L52" s="76"/>
      <c r="M52" s="76">
        <v>0</v>
      </c>
      <c r="N52" s="76">
        <v>0</v>
      </c>
      <c r="O52" s="76">
        <v>0</v>
      </c>
      <c r="P52" s="76">
        <v>0</v>
      </c>
      <c r="Q52" s="76">
        <v>0</v>
      </c>
      <c r="R52" s="76">
        <v>0</v>
      </c>
      <c r="S52" s="76">
        <v>0</v>
      </c>
      <c r="T52" s="76">
        <v>0</v>
      </c>
      <c r="U52" s="77">
        <f t="shared" si="13"/>
        <v>0</v>
      </c>
      <c r="V52" s="76">
        <v>0</v>
      </c>
      <c r="W52" s="77">
        <f t="shared" si="14"/>
        <v>0</v>
      </c>
    </row>
    <row r="53" spans="1:23" x14ac:dyDescent="0.2">
      <c r="A53" s="433" t="s">
        <v>477</v>
      </c>
      <c r="B53" s="433"/>
      <c r="C53" s="433"/>
      <c r="D53" s="433"/>
      <c r="E53" s="433"/>
      <c r="F53" s="433"/>
      <c r="G53" s="8">
        <v>45</v>
      </c>
      <c r="H53" s="76">
        <v>0</v>
      </c>
      <c r="I53" s="76"/>
      <c r="J53" s="76">
        <v>0</v>
      </c>
      <c r="K53" s="76">
        <v>0</v>
      </c>
      <c r="L53" s="76"/>
      <c r="M53" s="76">
        <v>0</v>
      </c>
      <c r="N53" s="76">
        <v>0</v>
      </c>
      <c r="O53" s="76">
        <v>0</v>
      </c>
      <c r="P53" s="76">
        <v>0</v>
      </c>
      <c r="Q53" s="76">
        <v>0</v>
      </c>
      <c r="R53" s="76">
        <v>0</v>
      </c>
      <c r="S53" s="76">
        <v>0</v>
      </c>
      <c r="T53" s="76">
        <v>0</v>
      </c>
      <c r="U53" s="77">
        <f t="shared" si="13"/>
        <v>0</v>
      </c>
      <c r="V53" s="76">
        <v>0</v>
      </c>
      <c r="W53" s="77">
        <f t="shared" si="14"/>
        <v>0</v>
      </c>
    </row>
    <row r="54" spans="1:23" x14ac:dyDescent="0.2">
      <c r="A54" s="433" t="s">
        <v>478</v>
      </c>
      <c r="B54" s="433"/>
      <c r="C54" s="433"/>
      <c r="D54" s="433"/>
      <c r="E54" s="433"/>
      <c r="F54" s="433"/>
      <c r="G54" s="8">
        <v>46</v>
      </c>
      <c r="H54" s="76">
        <v>0</v>
      </c>
      <c r="I54" s="76">
        <v>0</v>
      </c>
      <c r="J54" s="76">
        <v>0</v>
      </c>
      <c r="K54" s="76">
        <v>0</v>
      </c>
      <c r="L54" s="76">
        <v>0</v>
      </c>
      <c r="M54" s="76">
        <v>0</v>
      </c>
      <c r="N54" s="76">
        <v>2249472</v>
      </c>
      <c r="O54" s="76">
        <v>0</v>
      </c>
      <c r="P54" s="76">
        <v>0</v>
      </c>
      <c r="Q54" s="76">
        <v>0</v>
      </c>
      <c r="R54" s="76">
        <v>0</v>
      </c>
      <c r="S54" s="76">
        <v>1140526</v>
      </c>
      <c r="T54" s="76">
        <v>0</v>
      </c>
      <c r="U54" s="77">
        <f t="shared" si="13"/>
        <v>3389998</v>
      </c>
      <c r="V54" s="76">
        <v>0</v>
      </c>
      <c r="W54" s="77">
        <f t="shared" si="14"/>
        <v>3389998</v>
      </c>
    </row>
    <row r="55" spans="1:23" x14ac:dyDescent="0.2">
      <c r="A55" s="433" t="s">
        <v>479</v>
      </c>
      <c r="B55" s="433"/>
      <c r="C55" s="433"/>
      <c r="D55" s="433"/>
      <c r="E55" s="433"/>
      <c r="F55" s="433"/>
      <c r="G55" s="8">
        <v>47</v>
      </c>
      <c r="H55" s="76">
        <v>0</v>
      </c>
      <c r="I55" s="76">
        <v>0</v>
      </c>
      <c r="J55" s="76">
        <v>0</v>
      </c>
      <c r="K55" s="76"/>
      <c r="L55" s="76">
        <v>0</v>
      </c>
      <c r="M55" s="76">
        <v>0</v>
      </c>
      <c r="N55" s="76">
        <v>0</v>
      </c>
      <c r="O55" s="76">
        <v>0</v>
      </c>
      <c r="P55" s="76">
        <v>0</v>
      </c>
      <c r="Q55" s="76">
        <v>0</v>
      </c>
      <c r="R55" s="76">
        <v>0</v>
      </c>
      <c r="S55" s="76">
        <v>284535940</v>
      </c>
      <c r="T55" s="76">
        <v>-284535940</v>
      </c>
      <c r="U55" s="77">
        <f t="shared" si="13"/>
        <v>0</v>
      </c>
      <c r="V55" s="76">
        <v>0</v>
      </c>
      <c r="W55" s="77">
        <f t="shared" si="14"/>
        <v>0</v>
      </c>
    </row>
    <row r="56" spans="1:23" x14ac:dyDescent="0.2">
      <c r="A56" s="433" t="s">
        <v>480</v>
      </c>
      <c r="B56" s="433"/>
      <c r="C56" s="433"/>
      <c r="D56" s="433"/>
      <c r="E56" s="433"/>
      <c r="F56" s="433"/>
      <c r="G56" s="8">
        <v>48</v>
      </c>
      <c r="H56" s="76">
        <v>0</v>
      </c>
      <c r="I56" s="76">
        <v>0</v>
      </c>
      <c r="J56" s="76">
        <v>0</v>
      </c>
      <c r="K56" s="76">
        <v>0</v>
      </c>
      <c r="L56" s="76">
        <v>0</v>
      </c>
      <c r="M56" s="76">
        <v>0</v>
      </c>
      <c r="N56" s="76">
        <v>0</v>
      </c>
      <c r="O56" s="76">
        <v>0</v>
      </c>
      <c r="P56" s="76">
        <v>0</v>
      </c>
      <c r="Q56" s="76">
        <v>0</v>
      </c>
      <c r="R56" s="76">
        <v>0</v>
      </c>
      <c r="S56" s="76">
        <v>0</v>
      </c>
      <c r="T56" s="76">
        <v>0</v>
      </c>
      <c r="U56" s="77">
        <f t="shared" si="13"/>
        <v>0</v>
      </c>
      <c r="V56" s="76">
        <v>0</v>
      </c>
      <c r="W56" s="77">
        <f t="shared" si="14"/>
        <v>0</v>
      </c>
    </row>
    <row r="57" spans="1:23" ht="24" customHeight="1" x14ac:dyDescent="0.2">
      <c r="A57" s="451" t="s">
        <v>481</v>
      </c>
      <c r="B57" s="451"/>
      <c r="C57" s="451"/>
      <c r="D57" s="451"/>
      <c r="E57" s="451"/>
      <c r="F57" s="451"/>
      <c r="G57" s="10">
        <v>49</v>
      </c>
      <c r="H57" s="79">
        <f>SUM(H38:H56)</f>
        <v>1672021210</v>
      </c>
      <c r="I57" s="79">
        <f t="shared" ref="I57:W57" si="15">SUM(I38:I56)</f>
        <v>5223432</v>
      </c>
      <c r="J57" s="79">
        <f t="shared" si="15"/>
        <v>83601061</v>
      </c>
      <c r="K57" s="79">
        <f t="shared" si="15"/>
        <v>136815284</v>
      </c>
      <c r="L57" s="79">
        <f t="shared" si="15"/>
        <v>124418267</v>
      </c>
      <c r="M57" s="79">
        <f t="shared" si="15"/>
        <v>0</v>
      </c>
      <c r="N57" s="79">
        <f t="shared" si="15"/>
        <v>2513434</v>
      </c>
      <c r="O57" s="79">
        <f t="shared" si="15"/>
        <v>0</v>
      </c>
      <c r="P57" s="79">
        <f t="shared" si="15"/>
        <v>872</v>
      </c>
      <c r="Q57" s="79">
        <f t="shared" si="15"/>
        <v>0</v>
      </c>
      <c r="R57" s="79">
        <f t="shared" si="15"/>
        <v>0</v>
      </c>
      <c r="S57" s="79">
        <f t="shared" si="15"/>
        <v>715882878</v>
      </c>
      <c r="T57" s="79">
        <f t="shared" si="15"/>
        <v>-329593506</v>
      </c>
      <c r="U57" s="79">
        <f t="shared" si="15"/>
        <v>2162046398</v>
      </c>
      <c r="V57" s="79">
        <f t="shared" si="15"/>
        <v>701810928</v>
      </c>
      <c r="W57" s="79">
        <f t="shared" si="15"/>
        <v>2863857326</v>
      </c>
    </row>
    <row r="58" spans="1:23" x14ac:dyDescent="0.2">
      <c r="A58" s="452" t="s">
        <v>482</v>
      </c>
      <c r="B58" s="453"/>
      <c r="C58" s="453"/>
      <c r="D58" s="453"/>
      <c r="E58" s="453"/>
      <c r="F58" s="453"/>
      <c r="G58" s="453"/>
      <c r="H58" s="453"/>
      <c r="I58" s="453"/>
      <c r="J58" s="453"/>
      <c r="K58" s="453"/>
      <c r="L58" s="453"/>
      <c r="M58" s="453"/>
      <c r="N58" s="453"/>
      <c r="O58" s="453"/>
      <c r="P58" s="453"/>
      <c r="Q58" s="453"/>
      <c r="R58" s="453"/>
      <c r="S58" s="453"/>
      <c r="T58" s="453"/>
      <c r="U58" s="453"/>
      <c r="V58" s="453"/>
      <c r="W58" s="453"/>
    </row>
    <row r="59" spans="1:23" ht="31.5" customHeight="1" x14ac:dyDescent="0.2">
      <c r="A59" s="454" t="s">
        <v>483</v>
      </c>
      <c r="B59" s="454"/>
      <c r="C59" s="454"/>
      <c r="D59" s="454"/>
      <c r="E59" s="454"/>
      <c r="F59" s="454"/>
      <c r="G59" s="9">
        <v>50</v>
      </c>
      <c r="H59" s="78">
        <f>SUM(H40:H48)</f>
        <v>0</v>
      </c>
      <c r="I59" s="78">
        <f t="shared" ref="I59:W59" si="16">SUM(I40:I48)</f>
        <v>0</v>
      </c>
      <c r="J59" s="78">
        <f t="shared" si="16"/>
        <v>0</v>
      </c>
      <c r="K59" s="78">
        <f t="shared" si="16"/>
        <v>0</v>
      </c>
      <c r="L59" s="78">
        <f t="shared" si="16"/>
        <v>0</v>
      </c>
      <c r="M59" s="78">
        <f t="shared" si="16"/>
        <v>0</v>
      </c>
      <c r="N59" s="78">
        <f t="shared" si="16"/>
        <v>263962</v>
      </c>
      <c r="O59" s="78">
        <f t="shared" si="16"/>
        <v>0</v>
      </c>
      <c r="P59" s="78">
        <f t="shared" si="16"/>
        <v>-60602</v>
      </c>
      <c r="Q59" s="78">
        <f t="shared" si="16"/>
        <v>0</v>
      </c>
      <c r="R59" s="78">
        <f t="shared" si="16"/>
        <v>0</v>
      </c>
      <c r="S59" s="78">
        <f t="shared" si="16"/>
        <v>0</v>
      </c>
      <c r="T59" s="78">
        <f t="shared" si="16"/>
        <v>0</v>
      </c>
      <c r="U59" s="78">
        <f t="shared" si="16"/>
        <v>203360</v>
      </c>
      <c r="V59" s="78">
        <f t="shared" si="16"/>
        <v>0</v>
      </c>
      <c r="W59" s="78">
        <f t="shared" si="16"/>
        <v>203360</v>
      </c>
    </row>
    <row r="60" spans="1:23" ht="27.75" customHeight="1" x14ac:dyDescent="0.2">
      <c r="A60" s="454" t="s">
        <v>484</v>
      </c>
      <c r="B60" s="454"/>
      <c r="C60" s="454"/>
      <c r="D60" s="454"/>
      <c r="E60" s="454"/>
      <c r="F60" s="454"/>
      <c r="G60" s="9">
        <v>51</v>
      </c>
      <c r="H60" s="78">
        <f>H39+H59</f>
        <v>0</v>
      </c>
      <c r="I60" s="78">
        <f t="shared" ref="I60:W60" si="17">I39+I59</f>
        <v>0</v>
      </c>
      <c r="J60" s="78">
        <f t="shared" si="17"/>
        <v>0</v>
      </c>
      <c r="K60" s="78">
        <f t="shared" si="17"/>
        <v>0</v>
      </c>
      <c r="L60" s="78">
        <f t="shared" si="17"/>
        <v>0</v>
      </c>
      <c r="M60" s="78">
        <f t="shared" si="17"/>
        <v>0</v>
      </c>
      <c r="N60" s="78">
        <f t="shared" si="17"/>
        <v>263962</v>
      </c>
      <c r="O60" s="78">
        <f t="shared" si="17"/>
        <v>0</v>
      </c>
      <c r="P60" s="78">
        <f t="shared" si="17"/>
        <v>-60602</v>
      </c>
      <c r="Q60" s="78">
        <f t="shared" si="17"/>
        <v>0</v>
      </c>
      <c r="R60" s="78">
        <f t="shared" si="17"/>
        <v>0</v>
      </c>
      <c r="S60" s="78">
        <f t="shared" si="17"/>
        <v>0</v>
      </c>
      <c r="T60" s="78">
        <f t="shared" si="17"/>
        <v>-329593506</v>
      </c>
      <c r="U60" s="78">
        <f t="shared" si="17"/>
        <v>-329390146</v>
      </c>
      <c r="V60" s="78">
        <f t="shared" si="17"/>
        <v>-29212285</v>
      </c>
      <c r="W60" s="78">
        <f t="shared" si="17"/>
        <v>-358602431</v>
      </c>
    </row>
    <row r="61" spans="1:23" ht="29.25" customHeight="1" x14ac:dyDescent="0.2">
      <c r="A61" s="455" t="s">
        <v>485</v>
      </c>
      <c r="B61" s="455"/>
      <c r="C61" s="455"/>
      <c r="D61" s="455"/>
      <c r="E61" s="455"/>
      <c r="F61" s="455"/>
      <c r="G61" s="10">
        <v>52</v>
      </c>
      <c r="H61" s="79">
        <f>SUM(H49:H56)</f>
        <v>0</v>
      </c>
      <c r="I61" s="79">
        <f t="shared" ref="I61:W61" si="18">SUM(I49:I56)</f>
        <v>0</v>
      </c>
      <c r="J61" s="79">
        <f t="shared" si="18"/>
        <v>0</v>
      </c>
      <c r="K61" s="79">
        <f t="shared" si="18"/>
        <v>0</v>
      </c>
      <c r="L61" s="79">
        <f t="shared" si="18"/>
        <v>0</v>
      </c>
      <c r="M61" s="79">
        <f t="shared" si="18"/>
        <v>0</v>
      </c>
      <c r="N61" s="79">
        <f t="shared" si="18"/>
        <v>2249472</v>
      </c>
      <c r="O61" s="79">
        <f t="shared" si="18"/>
        <v>0</v>
      </c>
      <c r="P61" s="79">
        <f t="shared" si="18"/>
        <v>0</v>
      </c>
      <c r="Q61" s="79">
        <f t="shared" si="18"/>
        <v>0</v>
      </c>
      <c r="R61" s="79">
        <f t="shared" si="18"/>
        <v>0</v>
      </c>
      <c r="S61" s="79">
        <f t="shared" si="18"/>
        <v>285676466</v>
      </c>
      <c r="T61" s="79">
        <f t="shared" si="18"/>
        <v>-284535940</v>
      </c>
      <c r="U61" s="79">
        <f t="shared" si="18"/>
        <v>3389998</v>
      </c>
      <c r="V61" s="79">
        <f t="shared" si="18"/>
        <v>0</v>
      </c>
      <c r="W61" s="79">
        <f t="shared" si="18"/>
        <v>3389998</v>
      </c>
    </row>
  </sheetData>
  <sheetProtection algorithmName="SHA-512" hashValue="xQnlRoAaQuD4bXNrfsq2+pLLHxQ9FAO9i6a8hdXru+sYYIWQaTQyCfRq74/8xitN+VqrRj53v3JbBwGdr03q7A==" saltValue="BjzGXMUWLeHrnKRLRM7gX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M7 O7:T7">
    <cfRule type="cellIs" dxfId="23" priority="24" stopIfTrue="1" operator="notEqual">
      <formula>ROUND(M7,0)</formula>
    </cfRule>
  </conditionalFormatting>
  <conditionalFormatting sqref="H7:L7">
    <cfRule type="cellIs" dxfId="22" priority="23" stopIfTrue="1" operator="notEqual">
      <formula>ROUND(H7,0)</formula>
    </cfRule>
  </conditionalFormatting>
  <conditionalFormatting sqref="N7">
    <cfRule type="cellIs" dxfId="21" priority="22" stopIfTrue="1" operator="notEqual">
      <formula>ROUND(N7,0)</formula>
    </cfRule>
  </conditionalFormatting>
  <conditionalFormatting sqref="L24">
    <cfRule type="cellIs" dxfId="20" priority="21" stopIfTrue="1" operator="notEqual">
      <formula>ROUND(L24,0)</formula>
    </cfRule>
  </conditionalFormatting>
  <conditionalFormatting sqref="I28:J28 L27:L28 I27">
    <cfRule type="cellIs" dxfId="19" priority="20" stopIfTrue="1" operator="notEqual">
      <formula>ROUND(I27,0)</formula>
    </cfRule>
  </conditionalFormatting>
  <conditionalFormatting sqref="L25:L26">
    <cfRule type="cellIs" dxfId="18" priority="19" stopIfTrue="1" operator="notEqual">
      <formula>ROUND(L25,0)</formula>
    </cfRule>
  </conditionalFormatting>
  <conditionalFormatting sqref="J27">
    <cfRule type="cellIs" dxfId="17" priority="18" stopIfTrue="1" operator="notEqual">
      <formula>ROUND(J27,0)</formula>
    </cfRule>
  </conditionalFormatting>
  <conditionalFormatting sqref="I26">
    <cfRule type="cellIs" dxfId="16" priority="17" stopIfTrue="1" operator="notEqual">
      <formula>ROUND(I26,0)</formula>
    </cfRule>
  </conditionalFormatting>
  <conditionalFormatting sqref="K27">
    <cfRule type="cellIs" dxfId="15" priority="16" stopIfTrue="1" operator="notEqual">
      <formula>ROUND(K27,0)</formula>
    </cfRule>
  </conditionalFormatting>
  <conditionalFormatting sqref="P20">
    <cfRule type="cellIs" dxfId="14" priority="15" stopIfTrue="1" operator="notEqual">
      <formula>ROUND(P20,0)</formula>
    </cfRule>
  </conditionalFormatting>
  <conditionalFormatting sqref="S25:T25 S28:T28 T26">
    <cfRule type="cellIs" dxfId="13" priority="14" stopIfTrue="1" operator="notEqual">
      <formula>ROUND(S25,0)</formula>
    </cfRule>
  </conditionalFormatting>
  <conditionalFormatting sqref="S26">
    <cfRule type="cellIs" dxfId="12" priority="13" stopIfTrue="1" operator="notEqual">
      <formula>ROUND(S26,0)</formula>
    </cfRule>
  </conditionalFormatting>
  <conditionalFormatting sqref="N27">
    <cfRule type="cellIs" dxfId="11" priority="12" stopIfTrue="1" operator="notEqual">
      <formula>ROUND(N27,0)</formula>
    </cfRule>
  </conditionalFormatting>
  <conditionalFormatting sqref="S27">
    <cfRule type="cellIs" dxfId="10" priority="11" stopIfTrue="1" operator="notEqual">
      <formula>ROUND(S27,0)</formula>
    </cfRule>
  </conditionalFormatting>
  <conditionalFormatting sqref="T27">
    <cfRule type="cellIs" dxfId="9" priority="10" stopIfTrue="1" operator="notEqual">
      <formula>ROUND(T27,0)</formula>
    </cfRule>
  </conditionalFormatting>
  <conditionalFormatting sqref="T11">
    <cfRule type="cellIs" dxfId="8" priority="9" stopIfTrue="1" operator="notEqual">
      <formula>ROUND(T11,0)</formula>
    </cfRule>
  </conditionalFormatting>
  <conditionalFormatting sqref="P14">
    <cfRule type="cellIs" dxfId="7" priority="8" stopIfTrue="1" operator="notEqual">
      <formula>ROUND(P14,0)</formula>
    </cfRule>
  </conditionalFormatting>
  <conditionalFormatting sqref="H35:T35">
    <cfRule type="cellIs" dxfId="6" priority="7" stopIfTrue="1" operator="notEqual">
      <formula>ROUND(H35,0)</formula>
    </cfRule>
  </conditionalFormatting>
  <conditionalFormatting sqref="I52 K56:L56 K52:K54 I54:I56 L55">
    <cfRule type="cellIs" dxfId="5" priority="6" stopIfTrue="1" operator="notEqual">
      <formula>ROUND(I52,0)</formula>
    </cfRule>
  </conditionalFormatting>
  <conditionalFormatting sqref="L54">
    <cfRule type="cellIs" dxfId="4" priority="5" stopIfTrue="1" operator="notEqual">
      <formula>ROUND(L54,0)</formula>
    </cfRule>
  </conditionalFormatting>
  <conditionalFormatting sqref="L52">
    <cfRule type="cellIs" dxfId="3" priority="4" stopIfTrue="1" operator="notEqual">
      <formula>ROUND(L52,0)</formula>
    </cfRule>
  </conditionalFormatting>
  <conditionalFormatting sqref="L53">
    <cfRule type="cellIs" dxfId="2" priority="3" stopIfTrue="1" operator="notEqual">
      <formula>ROUND(L53,0)</formula>
    </cfRule>
  </conditionalFormatting>
  <conditionalFormatting sqref="I53">
    <cfRule type="cellIs" dxfId="1" priority="2" stopIfTrue="1" operator="notEqual">
      <formula>ROUND(I53,0)</formula>
    </cfRule>
  </conditionalFormatting>
  <conditionalFormatting sqref="K55">
    <cfRule type="cellIs" dxfId="0" priority="1" stopIfTrue="1" operator="notEqual">
      <formula>ROUND(K55,0)</formula>
    </cfRule>
  </conditionalFormatting>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59:W61 H31:W33 H35:W57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tabSelected="1" zoomScale="110" zoomScaleNormal="110" workbookViewId="0">
      <selection sqref="A1:J30"/>
    </sheetView>
  </sheetViews>
  <sheetFormatPr defaultRowHeight="12.75" x14ac:dyDescent="0.2"/>
  <cols>
    <col min="1" max="1" width="51.5703125" style="213" customWidth="1"/>
    <col min="2" max="2" width="10.7109375" style="213" bestFit="1" customWidth="1"/>
    <col min="3" max="3" width="13.42578125" style="213" bestFit="1" customWidth="1"/>
    <col min="4" max="4" width="11.42578125" style="213" bestFit="1" customWidth="1"/>
    <col min="5" max="5" width="12.42578125" style="213" bestFit="1" customWidth="1"/>
    <col min="6" max="6" width="9" style="213" customWidth="1"/>
    <col min="7" max="7" width="118.28515625" style="213" customWidth="1"/>
    <col min="10" max="10" width="86" customWidth="1"/>
  </cols>
  <sheetData>
    <row r="1" spans="1:10" x14ac:dyDescent="0.2">
      <c r="A1" s="459" t="s">
        <v>771</v>
      </c>
      <c r="B1" s="460"/>
      <c r="C1" s="460"/>
      <c r="D1" s="460"/>
      <c r="E1" s="460"/>
      <c r="F1" s="460"/>
      <c r="G1" s="460"/>
      <c r="H1" s="460"/>
      <c r="I1" s="460"/>
      <c r="J1" s="460"/>
    </row>
    <row r="2" spans="1:10" x14ac:dyDescent="0.2">
      <c r="A2" s="460"/>
      <c r="B2" s="460"/>
      <c r="C2" s="460"/>
      <c r="D2" s="460"/>
      <c r="E2" s="460"/>
      <c r="F2" s="460"/>
      <c r="G2" s="460"/>
      <c r="H2" s="460"/>
      <c r="I2" s="460"/>
      <c r="J2" s="460"/>
    </row>
    <row r="3" spans="1:10" x14ac:dyDescent="0.2">
      <c r="A3" s="460"/>
      <c r="B3" s="460"/>
      <c r="C3" s="460"/>
      <c r="D3" s="460"/>
      <c r="E3" s="460"/>
      <c r="F3" s="460"/>
      <c r="G3" s="460"/>
      <c r="H3" s="460"/>
      <c r="I3" s="460"/>
      <c r="J3" s="460"/>
    </row>
    <row r="4" spans="1:10" x14ac:dyDescent="0.2">
      <c r="A4" s="460"/>
      <c r="B4" s="460"/>
      <c r="C4" s="460"/>
      <c r="D4" s="460"/>
      <c r="E4" s="460"/>
      <c r="F4" s="460"/>
      <c r="G4" s="460"/>
      <c r="H4" s="460"/>
      <c r="I4" s="460"/>
      <c r="J4" s="460"/>
    </row>
    <row r="5" spans="1:10" x14ac:dyDescent="0.2">
      <c r="A5" s="460"/>
      <c r="B5" s="460"/>
      <c r="C5" s="460"/>
      <c r="D5" s="460"/>
      <c r="E5" s="460"/>
      <c r="F5" s="460"/>
      <c r="G5" s="460"/>
      <c r="H5" s="460"/>
      <c r="I5" s="460"/>
      <c r="J5" s="460"/>
    </row>
    <row r="6" spans="1:10" x14ac:dyDescent="0.2">
      <c r="A6" s="460"/>
      <c r="B6" s="460"/>
      <c r="C6" s="460"/>
      <c r="D6" s="460"/>
      <c r="E6" s="460"/>
      <c r="F6" s="460"/>
      <c r="G6" s="460"/>
      <c r="H6" s="460"/>
      <c r="I6" s="460"/>
      <c r="J6" s="460"/>
    </row>
    <row r="7" spans="1:10" x14ac:dyDescent="0.2">
      <c r="A7" s="460"/>
      <c r="B7" s="460"/>
      <c r="C7" s="460"/>
      <c r="D7" s="460"/>
      <c r="E7" s="460"/>
      <c r="F7" s="460"/>
      <c r="G7" s="460"/>
      <c r="H7" s="460"/>
      <c r="I7" s="460"/>
      <c r="J7" s="460"/>
    </row>
    <row r="8" spans="1:10" x14ac:dyDescent="0.2">
      <c r="A8" s="460"/>
      <c r="B8" s="460"/>
      <c r="C8" s="460"/>
      <c r="D8" s="460"/>
      <c r="E8" s="460"/>
      <c r="F8" s="460"/>
      <c r="G8" s="460"/>
      <c r="H8" s="460"/>
      <c r="I8" s="460"/>
      <c r="J8" s="460"/>
    </row>
    <row r="9" spans="1:10" x14ac:dyDescent="0.2">
      <c r="A9" s="460"/>
      <c r="B9" s="460"/>
      <c r="C9" s="460"/>
      <c r="D9" s="460"/>
      <c r="E9" s="460"/>
      <c r="F9" s="460"/>
      <c r="G9" s="460"/>
      <c r="H9" s="460"/>
      <c r="I9" s="460"/>
      <c r="J9" s="460"/>
    </row>
    <row r="10" spans="1:10" x14ac:dyDescent="0.2">
      <c r="A10" s="460"/>
      <c r="B10" s="460"/>
      <c r="C10" s="460"/>
      <c r="D10" s="460"/>
      <c r="E10" s="460"/>
      <c r="F10" s="460"/>
      <c r="G10" s="460"/>
      <c r="H10" s="460"/>
      <c r="I10" s="460"/>
      <c r="J10" s="460"/>
    </row>
    <row r="11" spans="1:10" x14ac:dyDescent="0.2">
      <c r="A11" s="460"/>
      <c r="B11" s="460"/>
      <c r="C11" s="460"/>
      <c r="D11" s="460"/>
      <c r="E11" s="460"/>
      <c r="F11" s="460"/>
      <c r="G11" s="460"/>
      <c r="H11" s="460"/>
      <c r="I11" s="460"/>
      <c r="J11" s="460"/>
    </row>
    <row r="12" spans="1:10" x14ac:dyDescent="0.2">
      <c r="A12" s="460"/>
      <c r="B12" s="460"/>
      <c r="C12" s="460"/>
      <c r="D12" s="460"/>
      <c r="E12" s="460"/>
      <c r="F12" s="460"/>
      <c r="G12" s="460"/>
      <c r="H12" s="460"/>
      <c r="I12" s="460"/>
      <c r="J12" s="460"/>
    </row>
    <row r="13" spans="1:10" x14ac:dyDescent="0.2">
      <c r="A13" s="460"/>
      <c r="B13" s="460"/>
      <c r="C13" s="460"/>
      <c r="D13" s="460"/>
      <c r="E13" s="460"/>
      <c r="F13" s="460"/>
      <c r="G13" s="460"/>
      <c r="H13" s="460"/>
      <c r="I13" s="460"/>
      <c r="J13" s="460"/>
    </row>
    <row r="14" spans="1:10" x14ac:dyDescent="0.2">
      <c r="A14" s="460"/>
      <c r="B14" s="460"/>
      <c r="C14" s="460"/>
      <c r="D14" s="460"/>
      <c r="E14" s="460"/>
      <c r="F14" s="460"/>
      <c r="G14" s="460"/>
      <c r="H14" s="460"/>
      <c r="I14" s="460"/>
      <c r="J14" s="460"/>
    </row>
    <row r="15" spans="1:10" x14ac:dyDescent="0.2">
      <c r="A15" s="460"/>
      <c r="B15" s="460"/>
      <c r="C15" s="460"/>
      <c r="D15" s="460"/>
      <c r="E15" s="460"/>
      <c r="F15" s="460"/>
      <c r="G15" s="460"/>
      <c r="H15" s="460"/>
      <c r="I15" s="460"/>
      <c r="J15" s="460"/>
    </row>
    <row r="16" spans="1:10" x14ac:dyDescent="0.2">
      <c r="A16" s="460"/>
      <c r="B16" s="460"/>
      <c r="C16" s="460"/>
      <c r="D16" s="460"/>
      <c r="E16" s="460"/>
      <c r="F16" s="460"/>
      <c r="G16" s="460"/>
      <c r="H16" s="460"/>
      <c r="I16" s="460"/>
      <c r="J16" s="460"/>
    </row>
    <row r="17" spans="1:10" x14ac:dyDescent="0.2">
      <c r="A17" s="460"/>
      <c r="B17" s="460"/>
      <c r="C17" s="460"/>
      <c r="D17" s="460"/>
      <c r="E17" s="460"/>
      <c r="F17" s="460"/>
      <c r="G17" s="460"/>
      <c r="H17" s="460"/>
      <c r="I17" s="460"/>
      <c r="J17" s="460"/>
    </row>
    <row r="18" spans="1:10" x14ac:dyDescent="0.2">
      <c r="A18" s="460"/>
      <c r="B18" s="460"/>
      <c r="C18" s="460"/>
      <c r="D18" s="460"/>
      <c r="E18" s="460"/>
      <c r="F18" s="460"/>
      <c r="G18" s="460"/>
      <c r="H18" s="460"/>
      <c r="I18" s="460"/>
      <c r="J18" s="460"/>
    </row>
    <row r="19" spans="1:10" x14ac:dyDescent="0.2">
      <c r="A19" s="460"/>
      <c r="B19" s="460"/>
      <c r="C19" s="460"/>
      <c r="D19" s="460"/>
      <c r="E19" s="460"/>
      <c r="F19" s="460"/>
      <c r="G19" s="460"/>
      <c r="H19" s="460"/>
      <c r="I19" s="460"/>
      <c r="J19" s="460"/>
    </row>
    <row r="20" spans="1:10" x14ac:dyDescent="0.2">
      <c r="A20" s="460"/>
      <c r="B20" s="460"/>
      <c r="C20" s="460"/>
      <c r="D20" s="460"/>
      <c r="E20" s="460"/>
      <c r="F20" s="460"/>
      <c r="G20" s="460"/>
      <c r="H20" s="460"/>
      <c r="I20" s="460"/>
      <c r="J20" s="460"/>
    </row>
    <row r="21" spans="1:10" x14ac:dyDescent="0.2">
      <c r="A21" s="460"/>
      <c r="B21" s="460"/>
      <c r="C21" s="460"/>
      <c r="D21" s="460"/>
      <c r="E21" s="460"/>
      <c r="F21" s="460"/>
      <c r="G21" s="460"/>
      <c r="H21" s="460"/>
      <c r="I21" s="460"/>
      <c r="J21" s="460"/>
    </row>
    <row r="22" spans="1:10" x14ac:dyDescent="0.2">
      <c r="A22" s="460"/>
      <c r="B22" s="460"/>
      <c r="C22" s="460"/>
      <c r="D22" s="460"/>
      <c r="E22" s="460"/>
      <c r="F22" s="460"/>
      <c r="G22" s="460"/>
      <c r="H22" s="460"/>
      <c r="I22" s="460"/>
      <c r="J22" s="460"/>
    </row>
    <row r="23" spans="1:10" x14ac:dyDescent="0.2">
      <c r="A23" s="460"/>
      <c r="B23" s="460"/>
      <c r="C23" s="460"/>
      <c r="D23" s="460"/>
      <c r="E23" s="460"/>
      <c r="F23" s="460"/>
      <c r="G23" s="460"/>
      <c r="H23" s="460"/>
      <c r="I23" s="460"/>
      <c r="J23" s="460"/>
    </row>
    <row r="24" spans="1:10" x14ac:dyDescent="0.2">
      <c r="A24" s="460"/>
      <c r="B24" s="460"/>
      <c r="C24" s="460"/>
      <c r="D24" s="460"/>
      <c r="E24" s="460"/>
      <c r="F24" s="460"/>
      <c r="G24" s="460"/>
      <c r="H24" s="460"/>
      <c r="I24" s="460"/>
      <c r="J24" s="460"/>
    </row>
    <row r="25" spans="1:10" x14ac:dyDescent="0.2">
      <c r="A25" s="460"/>
      <c r="B25" s="460"/>
      <c r="C25" s="460"/>
      <c r="D25" s="460"/>
      <c r="E25" s="460"/>
      <c r="F25" s="460"/>
      <c r="G25" s="460"/>
      <c r="H25" s="460"/>
      <c r="I25" s="460"/>
      <c r="J25" s="460"/>
    </row>
    <row r="26" spans="1:10" x14ac:dyDescent="0.2">
      <c r="A26" s="460"/>
      <c r="B26" s="460"/>
      <c r="C26" s="460"/>
      <c r="D26" s="460"/>
      <c r="E26" s="460"/>
      <c r="F26" s="460"/>
      <c r="G26" s="460"/>
      <c r="H26" s="460"/>
      <c r="I26" s="460"/>
      <c r="J26" s="460"/>
    </row>
    <row r="27" spans="1:10" x14ac:dyDescent="0.2">
      <c r="A27" s="460"/>
      <c r="B27" s="460"/>
      <c r="C27" s="460"/>
      <c r="D27" s="460"/>
      <c r="E27" s="460"/>
      <c r="F27" s="460"/>
      <c r="G27" s="460"/>
      <c r="H27" s="460"/>
      <c r="I27" s="460"/>
      <c r="J27" s="460"/>
    </row>
    <row r="28" spans="1:10" x14ac:dyDescent="0.2">
      <c r="A28" s="460"/>
      <c r="B28" s="460"/>
      <c r="C28" s="460"/>
      <c r="D28" s="460"/>
      <c r="E28" s="460"/>
      <c r="F28" s="460"/>
      <c r="G28" s="460"/>
      <c r="H28" s="460"/>
      <c r="I28" s="460"/>
      <c r="J28" s="460"/>
    </row>
    <row r="29" spans="1:10" x14ac:dyDescent="0.2">
      <c r="A29" s="460"/>
      <c r="B29" s="460"/>
      <c r="C29" s="460"/>
      <c r="D29" s="460"/>
      <c r="E29" s="460"/>
      <c r="F29" s="460"/>
      <c r="G29" s="460"/>
      <c r="H29" s="460"/>
      <c r="I29" s="460"/>
      <c r="J29" s="460"/>
    </row>
    <row r="30" spans="1:10" ht="316.89999999999998" customHeight="1" x14ac:dyDescent="0.2">
      <c r="A30" s="460"/>
      <c r="B30" s="460"/>
      <c r="C30" s="460"/>
      <c r="D30" s="460"/>
      <c r="E30" s="460"/>
      <c r="F30" s="460"/>
      <c r="G30" s="460"/>
      <c r="H30" s="460"/>
      <c r="I30" s="460"/>
      <c r="J30" s="460"/>
    </row>
    <row r="31" spans="1:10" x14ac:dyDescent="0.2">
      <c r="A31" s="211"/>
      <c r="B31" s="211"/>
      <c r="C31" s="211"/>
      <c r="D31" s="211"/>
      <c r="E31" s="211"/>
      <c r="F31" s="211"/>
      <c r="G31" s="211"/>
      <c r="H31" s="253"/>
      <c r="I31" s="253"/>
      <c r="J31" s="253"/>
    </row>
    <row r="32" spans="1:10" x14ac:dyDescent="0.2">
      <c r="A32" s="211" t="s">
        <v>762</v>
      </c>
      <c r="B32" s="211"/>
      <c r="C32" s="211"/>
      <c r="D32" s="211"/>
      <c r="E32" s="211"/>
      <c r="F32" s="211"/>
      <c r="G32" s="211"/>
      <c r="H32" s="253"/>
      <c r="I32" s="253"/>
      <c r="J32" s="253"/>
    </row>
    <row r="33" spans="1:10" x14ac:dyDescent="0.2">
      <c r="A33" s="211"/>
      <c r="B33" s="211"/>
      <c r="C33" s="211"/>
      <c r="D33" s="211"/>
      <c r="E33" s="211"/>
      <c r="F33" s="211"/>
      <c r="G33" s="211"/>
      <c r="H33" s="253"/>
      <c r="I33" s="253"/>
      <c r="J33" s="253"/>
    </row>
    <row r="34" spans="1:10" x14ac:dyDescent="0.2">
      <c r="A34" s="211" t="s">
        <v>763</v>
      </c>
      <c r="B34" s="211"/>
      <c r="C34" s="211"/>
      <c r="D34" s="211"/>
      <c r="E34" s="211"/>
      <c r="F34" s="211"/>
      <c r="G34" s="211"/>
      <c r="H34" s="253"/>
      <c r="I34" s="253"/>
      <c r="J34" s="253"/>
    </row>
    <row r="35" spans="1:10" x14ac:dyDescent="0.2">
      <c r="A35" s="211"/>
      <c r="B35" s="211"/>
      <c r="C35" s="211"/>
      <c r="D35" s="211"/>
      <c r="E35" s="211"/>
      <c r="F35" s="211"/>
      <c r="G35" s="211"/>
      <c r="H35" s="253"/>
      <c r="I35" s="253"/>
      <c r="J35" s="253"/>
    </row>
    <row r="36" spans="1:10" x14ac:dyDescent="0.2">
      <c r="A36" s="171" t="s">
        <v>728</v>
      </c>
      <c r="B36" s="211"/>
      <c r="C36" s="211"/>
      <c r="D36" s="211"/>
      <c r="E36" s="211"/>
      <c r="F36" s="211"/>
      <c r="G36" s="211"/>
      <c r="H36" s="253"/>
      <c r="I36" s="253"/>
      <c r="J36" s="253"/>
    </row>
    <row r="37" spans="1:10" x14ac:dyDescent="0.2">
      <c r="A37" s="171"/>
      <c r="B37" s="211"/>
      <c r="C37" s="211"/>
      <c r="D37" s="211"/>
      <c r="E37" s="211"/>
      <c r="F37" s="211"/>
      <c r="G37" s="211"/>
      <c r="H37" s="253"/>
      <c r="I37" s="253"/>
      <c r="J37" s="253"/>
    </row>
    <row r="38" spans="1:10" x14ac:dyDescent="0.2">
      <c r="A38" s="171"/>
      <c r="B38" s="211"/>
      <c r="C38" s="211"/>
      <c r="D38" s="211"/>
      <c r="E38" s="211"/>
      <c r="F38" s="211"/>
      <c r="G38" s="211"/>
      <c r="H38" s="253"/>
      <c r="I38" s="253"/>
      <c r="J38" s="253"/>
    </row>
    <row r="39" spans="1:10" x14ac:dyDescent="0.2">
      <c r="A39" s="116" t="s">
        <v>729</v>
      </c>
      <c r="B39" s="113"/>
      <c r="C39" s="113"/>
      <c r="D39" s="113"/>
      <c r="E39" s="114"/>
      <c r="F39" s="115"/>
      <c r="G39" s="115"/>
      <c r="H39" s="253"/>
      <c r="I39" s="253"/>
      <c r="J39" s="253"/>
    </row>
    <row r="40" spans="1:10" x14ac:dyDescent="0.2">
      <c r="A40" s="116"/>
      <c r="B40" s="113"/>
      <c r="C40" s="113"/>
      <c r="D40" s="113"/>
      <c r="E40" s="114"/>
      <c r="F40" s="115"/>
      <c r="G40" s="115"/>
      <c r="H40" s="253"/>
      <c r="I40" s="253"/>
      <c r="J40" s="253"/>
    </row>
    <row r="41" spans="1:10" x14ac:dyDescent="0.2">
      <c r="A41" s="461" t="s">
        <v>517</v>
      </c>
      <c r="B41" s="461"/>
      <c r="C41" s="461"/>
      <c r="D41" s="461"/>
      <c r="E41" s="461"/>
      <c r="F41" s="461"/>
      <c r="G41" s="461"/>
    </row>
    <row r="42" spans="1:10" ht="13.5" thickBot="1" x14ac:dyDescent="0.25">
      <c r="A42" s="117"/>
      <c r="B42" s="117"/>
      <c r="C42" s="117"/>
      <c r="D42" s="117"/>
      <c r="E42" s="117"/>
      <c r="F42" s="117"/>
      <c r="G42" s="117"/>
    </row>
    <row r="43" spans="1:10" ht="48" x14ac:dyDescent="0.2">
      <c r="A43" s="118" t="s">
        <v>518</v>
      </c>
      <c r="B43" s="119" t="s">
        <v>519</v>
      </c>
      <c r="C43" s="119" t="s">
        <v>520</v>
      </c>
      <c r="D43" s="119" t="s">
        <v>521</v>
      </c>
      <c r="E43" s="119" t="s">
        <v>520</v>
      </c>
      <c r="F43" s="119" t="s">
        <v>522</v>
      </c>
      <c r="G43" s="120" t="s">
        <v>523</v>
      </c>
    </row>
    <row r="44" spans="1:10" ht="60" x14ac:dyDescent="0.2">
      <c r="A44" s="121" t="s">
        <v>524</v>
      </c>
      <c r="B44" s="122" t="s">
        <v>525</v>
      </c>
      <c r="C44" s="123" t="s">
        <v>730</v>
      </c>
      <c r="D44" s="124">
        <f>+D45+D46+D47+D48+D49</f>
        <v>6087157</v>
      </c>
      <c r="E44" s="124">
        <f>+E45+E46+E47+E48+E49</f>
        <v>6087157</v>
      </c>
      <c r="F44" s="124">
        <f>+D44-E44</f>
        <v>0</v>
      </c>
      <c r="G44" s="125"/>
    </row>
    <row r="45" spans="1:10" x14ac:dyDescent="0.2">
      <c r="A45" s="126" t="s">
        <v>527</v>
      </c>
      <c r="B45" s="127" t="s">
        <v>528</v>
      </c>
      <c r="C45" s="128" t="s">
        <v>529</v>
      </c>
      <c r="D45" s="129">
        <v>46400</v>
      </c>
      <c r="E45" s="129">
        <f>+D45</f>
        <v>46400</v>
      </c>
      <c r="F45" s="129">
        <f t="shared" ref="F45:F49" si="0">+D45-E45</f>
        <v>0</v>
      </c>
      <c r="G45" s="130"/>
    </row>
    <row r="46" spans="1:10" ht="36" x14ac:dyDescent="0.2">
      <c r="A46" s="131" t="s">
        <v>530</v>
      </c>
      <c r="B46" s="132" t="s">
        <v>531</v>
      </c>
      <c r="C46" s="133" t="s">
        <v>532</v>
      </c>
      <c r="D46" s="129">
        <v>5662917</v>
      </c>
      <c r="E46" s="129">
        <f t="shared" ref="E46:E47" si="1">+D46</f>
        <v>5662917</v>
      </c>
      <c r="F46" s="129">
        <f t="shared" si="0"/>
        <v>0</v>
      </c>
      <c r="G46" s="134" t="s">
        <v>741</v>
      </c>
    </row>
    <row r="47" spans="1:10" ht="36" x14ac:dyDescent="0.2">
      <c r="A47" s="131" t="s">
        <v>533</v>
      </c>
      <c r="B47" s="132" t="s">
        <v>534</v>
      </c>
      <c r="C47" s="133" t="s">
        <v>535</v>
      </c>
      <c r="D47" s="129">
        <v>46430</v>
      </c>
      <c r="E47" s="129">
        <f t="shared" si="1"/>
        <v>46430</v>
      </c>
      <c r="F47" s="129">
        <f t="shared" si="0"/>
        <v>0</v>
      </c>
      <c r="G47" s="134" t="s">
        <v>536</v>
      </c>
    </row>
    <row r="48" spans="1:10" x14ac:dyDescent="0.2">
      <c r="A48" s="126" t="s">
        <v>537</v>
      </c>
      <c r="B48" s="127" t="s">
        <v>538</v>
      </c>
      <c r="C48" s="133" t="s">
        <v>539</v>
      </c>
      <c r="D48" s="129">
        <v>0</v>
      </c>
      <c r="E48" s="129">
        <v>0</v>
      </c>
      <c r="F48" s="129">
        <f t="shared" si="0"/>
        <v>0</v>
      </c>
      <c r="G48" s="134"/>
    </row>
    <row r="49" spans="1:7" x14ac:dyDescent="0.2">
      <c r="A49" s="126" t="s">
        <v>540</v>
      </c>
      <c r="B49" s="127" t="s">
        <v>541</v>
      </c>
      <c r="C49" s="128" t="s">
        <v>542</v>
      </c>
      <c r="D49" s="129">
        <v>331410</v>
      </c>
      <c r="E49" s="129">
        <f>+D49</f>
        <v>331410</v>
      </c>
      <c r="F49" s="129">
        <f t="shared" si="0"/>
        <v>0</v>
      </c>
      <c r="G49" s="134"/>
    </row>
    <row r="50" spans="1:7" x14ac:dyDescent="0.2">
      <c r="A50" s="135"/>
      <c r="B50" s="136"/>
      <c r="C50" s="136"/>
      <c r="D50" s="137"/>
      <c r="E50" s="137"/>
      <c r="F50" s="138"/>
      <c r="G50" s="139"/>
    </row>
    <row r="51" spans="1:7" ht="36" x14ac:dyDescent="0.2">
      <c r="A51" s="140" t="s">
        <v>543</v>
      </c>
      <c r="B51" s="122" t="s">
        <v>544</v>
      </c>
      <c r="C51" s="123" t="s">
        <v>545</v>
      </c>
      <c r="D51" s="124">
        <f>SUM(D52:D55)</f>
        <v>737067</v>
      </c>
      <c r="E51" s="124">
        <f>SUM(E52:E55)</f>
        <v>737067</v>
      </c>
      <c r="F51" s="141">
        <f>+E51-D51</f>
        <v>0</v>
      </c>
      <c r="G51" s="142" t="s">
        <v>764</v>
      </c>
    </row>
    <row r="52" spans="1:7" x14ac:dyDescent="0.2">
      <c r="A52" s="126" t="s">
        <v>546</v>
      </c>
      <c r="B52" s="127" t="s">
        <v>547</v>
      </c>
      <c r="C52" s="128" t="s">
        <v>548</v>
      </c>
      <c r="D52" s="144">
        <v>30336</v>
      </c>
      <c r="E52" s="144">
        <v>30336</v>
      </c>
      <c r="F52" s="144">
        <f>+E52-D52</f>
        <v>0</v>
      </c>
      <c r="G52" s="252"/>
    </row>
    <row r="53" spans="1:7" ht="72" x14ac:dyDescent="0.2">
      <c r="A53" s="131" t="s">
        <v>549</v>
      </c>
      <c r="B53" s="132" t="s">
        <v>550</v>
      </c>
      <c r="C53" s="133" t="s">
        <v>539</v>
      </c>
      <c r="D53" s="129">
        <v>40185</v>
      </c>
      <c r="E53" s="129">
        <v>40185</v>
      </c>
      <c r="F53" s="144">
        <f>+E53-D53</f>
        <v>0</v>
      </c>
      <c r="G53" s="134" t="s">
        <v>742</v>
      </c>
    </row>
    <row r="54" spans="1:7" ht="39.75" customHeight="1" x14ac:dyDescent="0.2">
      <c r="A54" s="126" t="s">
        <v>551</v>
      </c>
      <c r="B54" s="127" t="s">
        <v>552</v>
      </c>
      <c r="C54" s="133" t="s">
        <v>553</v>
      </c>
      <c r="D54" s="129">
        <v>613</v>
      </c>
      <c r="E54" s="129">
        <f>+D54</f>
        <v>613</v>
      </c>
      <c r="F54" s="129">
        <f>+E54-D54</f>
        <v>0</v>
      </c>
      <c r="G54" s="134" t="s">
        <v>554</v>
      </c>
    </row>
    <row r="55" spans="1:7" ht="24" x14ac:dyDescent="0.2">
      <c r="A55" s="126" t="s">
        <v>555</v>
      </c>
      <c r="B55" s="127" t="s">
        <v>556</v>
      </c>
      <c r="C55" s="128" t="s">
        <v>557</v>
      </c>
      <c r="D55" s="129">
        <v>665933</v>
      </c>
      <c r="E55" s="129">
        <f>+D55</f>
        <v>665933</v>
      </c>
      <c r="F55" s="129">
        <f>+E55-D55</f>
        <v>0</v>
      </c>
      <c r="G55" s="134" t="s">
        <v>558</v>
      </c>
    </row>
    <row r="56" spans="1:7" x14ac:dyDescent="0.2">
      <c r="A56" s="145"/>
      <c r="B56" s="136"/>
      <c r="C56" s="136"/>
      <c r="D56" s="137"/>
      <c r="E56" s="137"/>
      <c r="F56" s="138"/>
      <c r="G56" s="146"/>
    </row>
    <row r="57" spans="1:7" ht="85.5" customHeight="1" x14ac:dyDescent="0.2">
      <c r="A57" s="140" t="s">
        <v>559</v>
      </c>
      <c r="B57" s="147" t="s">
        <v>560</v>
      </c>
      <c r="C57" s="123" t="s">
        <v>561</v>
      </c>
      <c r="D57" s="124">
        <v>55359</v>
      </c>
      <c r="E57" s="124">
        <v>55359</v>
      </c>
      <c r="F57" s="124">
        <f>+E57-D57</f>
        <v>0</v>
      </c>
      <c r="G57" s="148" t="s">
        <v>743</v>
      </c>
    </row>
    <row r="58" spans="1:7" ht="13.5" thickBot="1" x14ac:dyDescent="0.25">
      <c r="A58" s="149" t="s">
        <v>562</v>
      </c>
      <c r="B58" s="150"/>
      <c r="C58" s="151"/>
      <c r="D58" s="152">
        <f>+D44+D51+D57</f>
        <v>6879583</v>
      </c>
      <c r="E58" s="152">
        <f>+E44+E51+E57</f>
        <v>6879583</v>
      </c>
      <c r="F58" s="152">
        <f>+E58-D58</f>
        <v>0</v>
      </c>
      <c r="G58" s="153"/>
    </row>
    <row r="59" spans="1:7" ht="13.5" thickBot="1" x14ac:dyDescent="0.25">
      <c r="A59" s="154"/>
      <c r="B59" s="136"/>
      <c r="C59" s="136"/>
      <c r="D59" s="137"/>
      <c r="E59" s="137"/>
      <c r="F59" s="138"/>
      <c r="G59" s="139"/>
    </row>
    <row r="60" spans="1:7" ht="24" x14ac:dyDescent="0.2">
      <c r="A60" s="155" t="s">
        <v>563</v>
      </c>
      <c r="B60" s="156" t="s">
        <v>564</v>
      </c>
      <c r="C60" s="157" t="s">
        <v>565</v>
      </c>
      <c r="D60" s="158">
        <v>2863857</v>
      </c>
      <c r="E60" s="159">
        <f>+D60</f>
        <v>2863857</v>
      </c>
      <c r="F60" s="159">
        <f>+E60-D60</f>
        <v>0</v>
      </c>
      <c r="G60" s="160" t="s">
        <v>566</v>
      </c>
    </row>
    <row r="61" spans="1:7" ht="13.5" thickBot="1" x14ac:dyDescent="0.25">
      <c r="A61" s="126"/>
      <c r="B61" s="136"/>
      <c r="C61" s="136"/>
      <c r="D61" s="137"/>
      <c r="E61" s="137"/>
      <c r="F61" s="138"/>
      <c r="G61" s="139"/>
    </row>
    <row r="62" spans="1:7" ht="48" x14ac:dyDescent="0.2">
      <c r="A62" s="140" t="s">
        <v>567</v>
      </c>
      <c r="B62" s="147" t="s">
        <v>568</v>
      </c>
      <c r="C62" s="123" t="s">
        <v>569</v>
      </c>
      <c r="D62" s="124">
        <v>141118</v>
      </c>
      <c r="E62" s="124">
        <v>141118</v>
      </c>
      <c r="F62" s="124">
        <f>+E62-D62</f>
        <v>0</v>
      </c>
      <c r="G62" s="160" t="s">
        <v>738</v>
      </c>
    </row>
    <row r="63" spans="1:7" x14ac:dyDescent="0.2">
      <c r="A63" s="126"/>
      <c r="B63" s="136"/>
      <c r="C63" s="136"/>
      <c r="D63" s="137"/>
      <c r="E63" s="137"/>
      <c r="F63" s="138"/>
      <c r="G63" s="139"/>
    </row>
    <row r="64" spans="1:7" ht="48" x14ac:dyDescent="0.2">
      <c r="A64" s="140" t="s">
        <v>570</v>
      </c>
      <c r="B64" s="147" t="s">
        <v>571</v>
      </c>
      <c r="C64" s="123" t="s">
        <v>572</v>
      </c>
      <c r="D64" s="124">
        <f>SUM(D65:D68)</f>
        <v>2867349</v>
      </c>
      <c r="E64" s="124">
        <f>+D64</f>
        <v>2867349</v>
      </c>
      <c r="F64" s="124">
        <f>+E64-D64</f>
        <v>0</v>
      </c>
      <c r="G64" s="148" t="s">
        <v>760</v>
      </c>
    </row>
    <row r="65" spans="1:8" ht="33.75" customHeight="1" x14ac:dyDescent="0.2">
      <c r="A65" s="126" t="s">
        <v>573</v>
      </c>
      <c r="B65" s="127" t="s">
        <v>731</v>
      </c>
      <c r="C65" s="133" t="s">
        <v>575</v>
      </c>
      <c r="D65" s="129">
        <v>2770276</v>
      </c>
      <c r="E65" s="129">
        <f>+D65</f>
        <v>2770276</v>
      </c>
      <c r="F65" s="129">
        <f>+E65-D65</f>
        <v>0</v>
      </c>
      <c r="G65" s="134" t="s">
        <v>744</v>
      </c>
    </row>
    <row r="66" spans="1:8" ht="85.5" customHeight="1" x14ac:dyDescent="0.2">
      <c r="A66" s="126" t="s">
        <v>576</v>
      </c>
      <c r="B66" s="127" t="s">
        <v>577</v>
      </c>
      <c r="C66" s="133" t="s">
        <v>578</v>
      </c>
      <c r="D66" s="144">
        <v>38781</v>
      </c>
      <c r="E66" s="144">
        <v>38781</v>
      </c>
      <c r="F66" s="129">
        <f>+E66-D66</f>
        <v>0</v>
      </c>
      <c r="G66" s="134" t="s">
        <v>739</v>
      </c>
    </row>
    <row r="67" spans="1:8" x14ac:dyDescent="0.2">
      <c r="A67" s="126" t="s">
        <v>579</v>
      </c>
      <c r="B67" s="127" t="s">
        <v>580</v>
      </c>
      <c r="C67" s="128" t="s">
        <v>542</v>
      </c>
      <c r="D67" s="144">
        <v>58292</v>
      </c>
      <c r="E67" s="144">
        <v>58292</v>
      </c>
      <c r="F67" s="144">
        <f>+E67-D67</f>
        <v>0</v>
      </c>
      <c r="G67" s="161"/>
    </row>
    <row r="68" spans="1:8" x14ac:dyDescent="0.2">
      <c r="A68" s="135" t="s">
        <v>765</v>
      </c>
      <c r="B68" s="127" t="s">
        <v>581</v>
      </c>
      <c r="C68" s="128" t="s">
        <v>582</v>
      </c>
      <c r="D68" s="129">
        <v>0</v>
      </c>
      <c r="E68" s="129">
        <v>0</v>
      </c>
      <c r="F68" s="129">
        <f>+E68-D68</f>
        <v>0</v>
      </c>
      <c r="G68" s="162"/>
    </row>
    <row r="69" spans="1:8" x14ac:dyDescent="0.2">
      <c r="A69" s="135"/>
      <c r="B69" s="136"/>
      <c r="C69" s="136"/>
      <c r="D69" s="137"/>
      <c r="E69" s="137"/>
      <c r="F69" s="138"/>
      <c r="G69" s="146"/>
    </row>
    <row r="70" spans="1:8" ht="62.25" customHeight="1" x14ac:dyDescent="0.2">
      <c r="A70" s="140" t="s">
        <v>583</v>
      </c>
      <c r="B70" s="147" t="s">
        <v>584</v>
      </c>
      <c r="C70" s="123" t="s">
        <v>585</v>
      </c>
      <c r="D70" s="124">
        <f>SUM(D71:D78)</f>
        <v>934438</v>
      </c>
      <c r="E70" s="124">
        <f>SUM(E71:E78)</f>
        <v>934438</v>
      </c>
      <c r="F70" s="124">
        <f t="shared" ref="F70:F76" si="2">+E70-D70</f>
        <v>0</v>
      </c>
      <c r="G70" s="148" t="s">
        <v>761</v>
      </c>
    </row>
    <row r="71" spans="1:8" ht="45.75" customHeight="1" x14ac:dyDescent="0.2">
      <c r="A71" s="126" t="s">
        <v>573</v>
      </c>
      <c r="B71" s="127" t="s">
        <v>732</v>
      </c>
      <c r="C71" s="128" t="s">
        <v>575</v>
      </c>
      <c r="D71" s="129">
        <v>738366</v>
      </c>
      <c r="E71" s="129">
        <f>+D71</f>
        <v>738366</v>
      </c>
      <c r="F71" s="129">
        <f>+E71-D71</f>
        <v>0</v>
      </c>
      <c r="G71" s="134" t="s">
        <v>745</v>
      </c>
    </row>
    <row r="72" spans="1:8" ht="99.75" customHeight="1" x14ac:dyDescent="0.2">
      <c r="A72" s="126" t="s">
        <v>587</v>
      </c>
      <c r="B72" s="132" t="s">
        <v>588</v>
      </c>
      <c r="C72" s="133" t="s">
        <v>582</v>
      </c>
      <c r="D72" s="129">
        <v>69609</v>
      </c>
      <c r="E72" s="129">
        <f>+D72</f>
        <v>69609</v>
      </c>
      <c r="F72" s="129">
        <f>+D72-E72</f>
        <v>0</v>
      </c>
      <c r="G72" s="134" t="s">
        <v>746</v>
      </c>
    </row>
    <row r="73" spans="1:8" ht="97.5" customHeight="1" x14ac:dyDescent="0.2">
      <c r="A73" s="131" t="s">
        <v>589</v>
      </c>
      <c r="B73" s="132" t="s">
        <v>590</v>
      </c>
      <c r="C73" s="133" t="s">
        <v>582</v>
      </c>
      <c r="D73" s="129">
        <v>61809</v>
      </c>
      <c r="E73" s="129">
        <v>61809</v>
      </c>
      <c r="F73" s="129">
        <f t="shared" si="2"/>
        <v>0</v>
      </c>
      <c r="G73" s="134" t="s">
        <v>747</v>
      </c>
      <c r="H73" s="210"/>
    </row>
    <row r="74" spans="1:8" ht="24" x14ac:dyDescent="0.2">
      <c r="A74" s="163" t="s">
        <v>591</v>
      </c>
      <c r="B74" s="133" t="s">
        <v>592</v>
      </c>
      <c r="C74" s="133" t="s">
        <v>582</v>
      </c>
      <c r="D74" s="129">
        <v>6625</v>
      </c>
      <c r="E74" s="129">
        <f>+D74</f>
        <v>6625</v>
      </c>
      <c r="F74" s="144">
        <f>+D74-E74</f>
        <v>0</v>
      </c>
      <c r="G74" s="164" t="s">
        <v>593</v>
      </c>
    </row>
    <row r="75" spans="1:8" ht="99" customHeight="1" x14ac:dyDescent="0.2">
      <c r="A75" s="126" t="s">
        <v>766</v>
      </c>
      <c r="B75" s="132" t="s">
        <v>595</v>
      </c>
      <c r="C75" s="133" t="s">
        <v>582</v>
      </c>
      <c r="D75" s="129">
        <v>19187</v>
      </c>
      <c r="E75" s="129">
        <f>+D75</f>
        <v>19187</v>
      </c>
      <c r="F75" s="129">
        <f t="shared" si="2"/>
        <v>0</v>
      </c>
      <c r="G75" s="134" t="s">
        <v>748</v>
      </c>
    </row>
    <row r="76" spans="1:8" ht="113.25" customHeight="1" x14ac:dyDescent="0.2">
      <c r="A76" s="126" t="s">
        <v>767</v>
      </c>
      <c r="B76" s="132" t="s">
        <v>597</v>
      </c>
      <c r="C76" s="133" t="s">
        <v>582</v>
      </c>
      <c r="D76" s="129">
        <v>6130</v>
      </c>
      <c r="E76" s="129">
        <f>+D76</f>
        <v>6130</v>
      </c>
      <c r="F76" s="129">
        <f t="shared" si="2"/>
        <v>0</v>
      </c>
      <c r="G76" s="134" t="s">
        <v>749</v>
      </c>
    </row>
    <row r="77" spans="1:8" ht="186" customHeight="1" x14ac:dyDescent="0.2">
      <c r="A77" s="131" t="s">
        <v>768</v>
      </c>
      <c r="B77" s="132" t="s">
        <v>599</v>
      </c>
      <c r="C77" s="133" t="s">
        <v>733</v>
      </c>
      <c r="D77" s="129">
        <f>389+32323</f>
        <v>32712</v>
      </c>
      <c r="E77" s="129">
        <v>32712</v>
      </c>
      <c r="F77" s="144">
        <f>+E77-D77</f>
        <v>0</v>
      </c>
      <c r="G77" s="134" t="s">
        <v>750</v>
      </c>
    </row>
    <row r="78" spans="1:8" x14ac:dyDescent="0.2">
      <c r="A78" s="145"/>
      <c r="B78" s="136"/>
      <c r="C78" s="136"/>
      <c r="D78" s="137"/>
      <c r="E78" s="137"/>
      <c r="F78" s="138"/>
      <c r="G78" s="139"/>
    </row>
    <row r="79" spans="1:8" ht="162.75" customHeight="1" x14ac:dyDescent="0.2">
      <c r="A79" s="121" t="s">
        <v>600</v>
      </c>
      <c r="B79" s="147" t="s">
        <v>601</v>
      </c>
      <c r="C79" s="123" t="s">
        <v>602</v>
      </c>
      <c r="D79" s="124">
        <v>72821</v>
      </c>
      <c r="E79" s="124">
        <v>72821</v>
      </c>
      <c r="F79" s="124">
        <f>+E79-D79</f>
        <v>0</v>
      </c>
      <c r="G79" s="148" t="s">
        <v>751</v>
      </c>
    </row>
    <row r="80" spans="1:8" ht="13.5" thickBot="1" x14ac:dyDescent="0.25">
      <c r="A80" s="149" t="s">
        <v>603</v>
      </c>
      <c r="B80" s="165"/>
      <c r="C80" s="166"/>
      <c r="D80" s="167">
        <f>+D60+D62+D64+D70+D79</f>
        <v>6879583</v>
      </c>
      <c r="E80" s="167">
        <f>+E60+E62+E64+E70+E79</f>
        <v>6879583</v>
      </c>
      <c r="F80" s="167">
        <f>+E80-D80</f>
        <v>0</v>
      </c>
      <c r="G80" s="168"/>
    </row>
    <row r="81" spans="1:7" x14ac:dyDescent="0.2">
      <c r="A81" s="211"/>
      <c r="B81" s="211"/>
      <c r="C81" s="211"/>
      <c r="D81" s="211"/>
      <c r="E81" s="211"/>
      <c r="F81" s="211"/>
      <c r="G81" s="211"/>
    </row>
    <row r="82" spans="1:7" x14ac:dyDescent="0.2">
      <c r="A82" s="211"/>
      <c r="B82" s="211"/>
      <c r="C82" s="211"/>
      <c r="D82" s="211"/>
      <c r="E82" s="211"/>
      <c r="F82" s="211"/>
      <c r="G82" s="211"/>
    </row>
    <row r="83" spans="1:7" x14ac:dyDescent="0.2">
      <c r="A83" s="211"/>
      <c r="B83" s="211"/>
      <c r="C83" s="211"/>
      <c r="D83" s="211"/>
      <c r="E83" s="211"/>
      <c r="F83" s="211"/>
      <c r="G83" s="211"/>
    </row>
    <row r="84" spans="1:7" x14ac:dyDescent="0.2">
      <c r="A84" s="462" t="s">
        <v>604</v>
      </c>
      <c r="B84" s="462"/>
      <c r="C84" s="462"/>
      <c r="D84" s="462"/>
      <c r="E84" s="462"/>
      <c r="F84" s="462"/>
      <c r="G84" s="462"/>
    </row>
    <row r="85" spans="1:7" x14ac:dyDescent="0.2">
      <c r="A85" s="116"/>
      <c r="B85" s="169"/>
      <c r="C85" s="170"/>
      <c r="D85" s="171"/>
      <c r="E85" s="114"/>
      <c r="F85" s="114"/>
      <c r="G85" s="114"/>
    </row>
    <row r="86" spans="1:7" x14ac:dyDescent="0.2">
      <c r="A86" s="457" t="s">
        <v>605</v>
      </c>
      <c r="B86" s="457"/>
      <c r="C86" s="457"/>
      <c r="D86" s="457"/>
      <c r="E86" s="457"/>
      <c r="F86" s="457"/>
      <c r="G86" s="457"/>
    </row>
    <row r="87" spans="1:7" ht="13.5" thickBot="1" x14ac:dyDescent="0.25">
      <c r="A87" s="172"/>
      <c r="B87" s="173"/>
      <c r="C87" s="174"/>
      <c r="D87" s="175"/>
      <c r="E87" s="175"/>
      <c r="F87" s="176"/>
      <c r="G87" s="177"/>
    </row>
    <row r="88" spans="1:7" ht="48.75" thickBot="1" x14ac:dyDescent="0.25">
      <c r="A88" s="178" t="s">
        <v>606</v>
      </c>
      <c r="B88" s="119" t="s">
        <v>519</v>
      </c>
      <c r="C88" s="119" t="s">
        <v>520</v>
      </c>
      <c r="D88" s="119" t="s">
        <v>521</v>
      </c>
      <c r="E88" s="119" t="s">
        <v>520</v>
      </c>
      <c r="F88" s="119" t="s">
        <v>522</v>
      </c>
      <c r="G88" s="120" t="s">
        <v>523</v>
      </c>
    </row>
    <row r="89" spans="1:7" x14ac:dyDescent="0.2">
      <c r="A89" s="179" t="s">
        <v>607</v>
      </c>
      <c r="B89" s="180" t="s">
        <v>608</v>
      </c>
      <c r="C89" s="181"/>
      <c r="D89" s="182">
        <f>+D90+D91</f>
        <v>675611</v>
      </c>
      <c r="E89" s="182">
        <f>+E90+E91</f>
        <v>675611</v>
      </c>
      <c r="F89" s="182">
        <f>+E89-D89</f>
        <v>0</v>
      </c>
      <c r="G89" s="183"/>
    </row>
    <row r="90" spans="1:7" ht="24" x14ac:dyDescent="0.2">
      <c r="A90" s="131" t="s">
        <v>609</v>
      </c>
      <c r="B90" s="133" t="s">
        <v>610</v>
      </c>
      <c r="C90" s="133" t="s">
        <v>611</v>
      </c>
      <c r="D90" s="129">
        <v>642479</v>
      </c>
      <c r="E90" s="129">
        <f>+D90</f>
        <v>642479</v>
      </c>
      <c r="F90" s="129">
        <f>+E90-D90</f>
        <v>0</v>
      </c>
      <c r="G90" s="184"/>
    </row>
    <row r="91" spans="1:7" ht="132" x14ac:dyDescent="0.2">
      <c r="A91" s="131" t="s">
        <v>612</v>
      </c>
      <c r="B91" s="133" t="s">
        <v>613</v>
      </c>
      <c r="C91" s="133" t="s">
        <v>614</v>
      </c>
      <c r="D91" s="129">
        <v>33132</v>
      </c>
      <c r="E91" s="144">
        <f>+D91</f>
        <v>33132</v>
      </c>
      <c r="F91" s="129">
        <f>+E91-D91</f>
        <v>0</v>
      </c>
      <c r="G91" s="134" t="s">
        <v>752</v>
      </c>
    </row>
    <row r="92" spans="1:7" x14ac:dyDescent="0.2">
      <c r="A92" s="145"/>
      <c r="B92" s="136"/>
      <c r="C92" s="185"/>
      <c r="D92" s="137"/>
      <c r="E92" s="137"/>
      <c r="F92" s="138"/>
      <c r="G92" s="186"/>
    </row>
    <row r="93" spans="1:7" ht="63.75" customHeight="1" x14ac:dyDescent="0.2">
      <c r="A93" s="121" t="s">
        <v>615</v>
      </c>
      <c r="B93" s="187" t="s">
        <v>616</v>
      </c>
      <c r="C93" s="123"/>
      <c r="D93" s="124">
        <f>SUM(D94:D100)</f>
        <v>1070376</v>
      </c>
      <c r="E93" s="124">
        <f>SUM(E94:E100)</f>
        <v>1070376</v>
      </c>
      <c r="F93" s="124">
        <f t="shared" ref="F93:F99" si="3">+E93-D93</f>
        <v>0</v>
      </c>
      <c r="G93" s="188" t="s">
        <v>753</v>
      </c>
    </row>
    <row r="94" spans="1:7" ht="24" x14ac:dyDescent="0.2">
      <c r="A94" s="126" t="s">
        <v>617</v>
      </c>
      <c r="B94" s="133" t="s">
        <v>618</v>
      </c>
      <c r="C94" s="133" t="s">
        <v>619</v>
      </c>
      <c r="D94" s="144">
        <v>254644</v>
      </c>
      <c r="E94" s="144">
        <v>254644</v>
      </c>
      <c r="F94" s="144">
        <f>+D94-E94</f>
        <v>0</v>
      </c>
      <c r="G94" s="189" t="s">
        <v>759</v>
      </c>
    </row>
    <row r="95" spans="1:7" ht="69.75" customHeight="1" x14ac:dyDescent="0.2">
      <c r="A95" s="131" t="s">
        <v>620</v>
      </c>
      <c r="B95" s="128" t="s">
        <v>621</v>
      </c>
      <c r="C95" s="133" t="s">
        <v>622</v>
      </c>
      <c r="D95" s="129">
        <v>189951</v>
      </c>
      <c r="E95" s="129">
        <v>189951</v>
      </c>
      <c r="F95" s="129">
        <f>+D95-E95</f>
        <v>0</v>
      </c>
      <c r="G95" s="134" t="s">
        <v>754</v>
      </c>
    </row>
    <row r="96" spans="1:7" x14ac:dyDescent="0.2">
      <c r="A96" s="131" t="s">
        <v>623</v>
      </c>
      <c r="B96" s="128" t="s">
        <v>624</v>
      </c>
      <c r="C96" s="133" t="s">
        <v>625</v>
      </c>
      <c r="D96" s="129">
        <v>496444</v>
      </c>
      <c r="E96" s="129">
        <f>+D96</f>
        <v>496444</v>
      </c>
      <c r="F96" s="129">
        <f t="shared" si="3"/>
        <v>0</v>
      </c>
      <c r="G96" s="189"/>
    </row>
    <row r="97" spans="1:7" ht="117.75" customHeight="1" x14ac:dyDescent="0.2">
      <c r="A97" s="131" t="s">
        <v>626</v>
      </c>
      <c r="B97" s="128" t="s">
        <v>627</v>
      </c>
      <c r="C97" s="133" t="s">
        <v>628</v>
      </c>
      <c r="D97" s="129">
        <v>89098</v>
      </c>
      <c r="E97" s="144">
        <f>+D97</f>
        <v>89098</v>
      </c>
      <c r="F97" s="129">
        <f>+E97-D97</f>
        <v>0</v>
      </c>
      <c r="G97" s="134" t="s">
        <v>755</v>
      </c>
    </row>
    <row r="98" spans="1:7" ht="75" customHeight="1" x14ac:dyDescent="0.2">
      <c r="A98" s="126" t="s">
        <v>629</v>
      </c>
      <c r="B98" s="128" t="s">
        <v>630</v>
      </c>
      <c r="C98" s="133" t="s">
        <v>631</v>
      </c>
      <c r="D98" s="129">
        <v>1510</v>
      </c>
      <c r="E98" s="129">
        <f>+D98</f>
        <v>1510</v>
      </c>
      <c r="F98" s="129">
        <f t="shared" si="3"/>
        <v>0</v>
      </c>
      <c r="G98" s="134" t="s">
        <v>725</v>
      </c>
    </row>
    <row r="99" spans="1:7" ht="96" x14ac:dyDescent="0.2">
      <c r="A99" s="126" t="s">
        <v>632</v>
      </c>
      <c r="B99" s="128" t="s">
        <v>633</v>
      </c>
      <c r="C99" s="133" t="s">
        <v>628</v>
      </c>
      <c r="D99" s="129">
        <v>28714</v>
      </c>
      <c r="E99" s="129">
        <v>28714</v>
      </c>
      <c r="F99" s="129">
        <f t="shared" si="3"/>
        <v>0</v>
      </c>
      <c r="G99" s="134" t="s">
        <v>756</v>
      </c>
    </row>
    <row r="100" spans="1:7" ht="63.75" customHeight="1" x14ac:dyDescent="0.2">
      <c r="A100" s="126" t="s">
        <v>769</v>
      </c>
      <c r="B100" s="128" t="s">
        <v>634</v>
      </c>
      <c r="C100" s="133" t="s">
        <v>631</v>
      </c>
      <c r="D100" s="129">
        <v>10015</v>
      </c>
      <c r="E100" s="129">
        <f>+D100</f>
        <v>10015</v>
      </c>
      <c r="F100" s="129">
        <f>+E100-D100</f>
        <v>0</v>
      </c>
      <c r="G100" s="134" t="s">
        <v>726</v>
      </c>
    </row>
    <row r="101" spans="1:7" x14ac:dyDescent="0.2">
      <c r="A101" s="145"/>
      <c r="B101" s="136"/>
      <c r="C101" s="185"/>
      <c r="D101" s="137"/>
      <c r="E101" s="137"/>
      <c r="F101" s="138"/>
      <c r="G101" s="186"/>
    </row>
    <row r="102" spans="1:7" ht="87.75" customHeight="1" x14ac:dyDescent="0.2">
      <c r="A102" s="140" t="s">
        <v>635</v>
      </c>
      <c r="B102" s="187" t="s">
        <v>636</v>
      </c>
      <c r="C102" s="123" t="s">
        <v>637</v>
      </c>
      <c r="D102" s="124">
        <v>21291</v>
      </c>
      <c r="E102" s="124">
        <f>+D102</f>
        <v>21291</v>
      </c>
      <c r="F102" s="124">
        <f>+E102-D102</f>
        <v>0</v>
      </c>
      <c r="G102" s="188" t="s">
        <v>757</v>
      </c>
    </row>
    <row r="103" spans="1:7" x14ac:dyDescent="0.2">
      <c r="A103" s="145"/>
      <c r="B103" s="136"/>
      <c r="C103" s="185"/>
      <c r="D103" s="137"/>
      <c r="E103" s="137"/>
      <c r="F103" s="137"/>
      <c r="G103" s="186"/>
    </row>
    <row r="104" spans="1:7" ht="69.75" customHeight="1" x14ac:dyDescent="0.2">
      <c r="A104" s="140" t="s">
        <v>638</v>
      </c>
      <c r="B104" s="187" t="s">
        <v>639</v>
      </c>
      <c r="C104" s="123" t="s">
        <v>637</v>
      </c>
      <c r="D104" s="124">
        <v>125932</v>
      </c>
      <c r="E104" s="124">
        <f>+D104</f>
        <v>125932</v>
      </c>
      <c r="F104" s="124">
        <f t="shared" ref="F104" si="4">+E104-D104</f>
        <v>0</v>
      </c>
      <c r="G104" s="188" t="s">
        <v>640</v>
      </c>
    </row>
    <row r="105" spans="1:7" x14ac:dyDescent="0.2">
      <c r="A105" s="145"/>
      <c r="B105" s="136"/>
      <c r="C105" s="185"/>
      <c r="D105" s="137"/>
      <c r="E105" s="137"/>
      <c r="F105" s="138"/>
      <c r="G105" s="186"/>
    </row>
    <row r="106" spans="1:7" ht="24" x14ac:dyDescent="0.2">
      <c r="A106" s="121" t="s">
        <v>641</v>
      </c>
      <c r="B106" s="187" t="s">
        <v>727</v>
      </c>
      <c r="C106" s="123" t="s">
        <v>643</v>
      </c>
      <c r="D106" s="124">
        <v>1644</v>
      </c>
      <c r="E106" s="124">
        <f>+D106</f>
        <v>1644</v>
      </c>
      <c r="F106" s="124">
        <f>+E106-D106</f>
        <v>0</v>
      </c>
      <c r="G106" s="188" t="s">
        <v>770</v>
      </c>
    </row>
    <row r="107" spans="1:7" x14ac:dyDescent="0.2">
      <c r="A107" s="145"/>
      <c r="B107" s="136"/>
      <c r="C107" s="185"/>
      <c r="D107" s="190"/>
      <c r="E107" s="190"/>
      <c r="F107" s="191"/>
      <c r="G107" s="192"/>
    </row>
    <row r="108" spans="1:7" x14ac:dyDescent="0.2">
      <c r="A108" s="140" t="s">
        <v>644</v>
      </c>
      <c r="B108" s="187" t="s">
        <v>645</v>
      </c>
      <c r="C108" s="123"/>
      <c r="D108" s="124">
        <f>+D102+D89</f>
        <v>696902</v>
      </c>
      <c r="E108" s="124">
        <f>+E102+E89</f>
        <v>696902</v>
      </c>
      <c r="F108" s="124">
        <f>+E108-D108</f>
        <v>0</v>
      </c>
      <c r="G108" s="193"/>
    </row>
    <row r="109" spans="1:7" x14ac:dyDescent="0.2">
      <c r="A109" s="194"/>
      <c r="B109" s="136"/>
      <c r="C109" s="185"/>
      <c r="D109" s="190"/>
      <c r="E109" s="190"/>
      <c r="F109" s="191"/>
      <c r="G109" s="192"/>
    </row>
    <row r="110" spans="1:7" x14ac:dyDescent="0.2">
      <c r="A110" s="140" t="s">
        <v>646</v>
      </c>
      <c r="B110" s="187" t="s">
        <v>647</v>
      </c>
      <c r="C110" s="123"/>
      <c r="D110" s="124">
        <f>+D104+D93+D106</f>
        <v>1197952</v>
      </c>
      <c r="E110" s="124">
        <f>+E104+E93+E106</f>
        <v>1197952</v>
      </c>
      <c r="F110" s="124">
        <f>+E110-D110</f>
        <v>0</v>
      </c>
      <c r="G110" s="193"/>
    </row>
    <row r="111" spans="1:7" x14ac:dyDescent="0.2">
      <c r="A111" s="145"/>
      <c r="B111" s="136"/>
      <c r="C111" s="185"/>
      <c r="D111" s="137"/>
      <c r="E111" s="137"/>
      <c r="F111" s="138"/>
      <c r="G111" s="186"/>
    </row>
    <row r="112" spans="1:7" x14ac:dyDescent="0.2">
      <c r="A112" s="121" t="s">
        <v>648</v>
      </c>
      <c r="B112" s="187" t="s">
        <v>649</v>
      </c>
      <c r="C112" s="123"/>
      <c r="D112" s="124">
        <f>+D108-D110</f>
        <v>-501050</v>
      </c>
      <c r="E112" s="124">
        <f>+E108-E110</f>
        <v>-501050</v>
      </c>
      <c r="F112" s="124">
        <f>+E112-D112</f>
        <v>0</v>
      </c>
      <c r="G112" s="195"/>
    </row>
    <row r="113" spans="1:7" x14ac:dyDescent="0.2">
      <c r="A113" s="145"/>
      <c r="B113" s="136"/>
      <c r="C113" s="185"/>
      <c r="D113" s="137"/>
      <c r="E113" s="137"/>
      <c r="F113" s="138"/>
      <c r="G113" s="186"/>
    </row>
    <row r="114" spans="1:7" x14ac:dyDescent="0.2">
      <c r="A114" s="140" t="s">
        <v>650</v>
      </c>
      <c r="B114" s="187" t="s">
        <v>651</v>
      </c>
      <c r="C114" s="123"/>
      <c r="D114" s="124">
        <v>-142243</v>
      </c>
      <c r="E114" s="124">
        <f>+D114</f>
        <v>-142243</v>
      </c>
      <c r="F114" s="124">
        <f>+E114-D114</f>
        <v>0</v>
      </c>
      <c r="G114" s="195"/>
    </row>
    <row r="115" spans="1:7" x14ac:dyDescent="0.2">
      <c r="A115" s="145"/>
      <c r="B115" s="136"/>
      <c r="C115" s="185"/>
      <c r="D115" s="137"/>
      <c r="E115" s="137"/>
      <c r="F115" s="138"/>
      <c r="G115" s="186"/>
    </row>
    <row r="116" spans="1:7" ht="13.5" thickBot="1" x14ac:dyDescent="0.25">
      <c r="A116" s="196" t="s">
        <v>652</v>
      </c>
      <c r="B116" s="197" t="s">
        <v>653</v>
      </c>
      <c r="C116" s="198"/>
      <c r="D116" s="199">
        <f>+D112-D114+1</f>
        <v>-358806</v>
      </c>
      <c r="E116" s="199">
        <f>+E112-E114+1</f>
        <v>-358806</v>
      </c>
      <c r="F116" s="199">
        <f>+E116-D116</f>
        <v>0</v>
      </c>
      <c r="G116" s="200"/>
    </row>
    <row r="117" spans="1:7" x14ac:dyDescent="0.2">
      <c r="A117" s="211"/>
      <c r="B117" s="211"/>
      <c r="C117" s="211"/>
      <c r="D117" s="211"/>
      <c r="E117" s="211"/>
      <c r="F117" s="211"/>
      <c r="G117" s="211"/>
    </row>
    <row r="118" spans="1:7" x14ac:dyDescent="0.2">
      <c r="A118" s="211"/>
      <c r="B118" s="211"/>
      <c r="C118" s="211"/>
      <c r="D118" s="211"/>
      <c r="E118" s="211"/>
      <c r="F118" s="211"/>
      <c r="G118" s="211"/>
    </row>
    <row r="119" spans="1:7" x14ac:dyDescent="0.2">
      <c r="A119" s="211"/>
      <c r="B119" s="211"/>
      <c r="C119" s="211"/>
      <c r="D119" s="211"/>
      <c r="E119" s="211"/>
      <c r="F119" s="211"/>
      <c r="G119" s="211"/>
    </row>
    <row r="120" spans="1:7" x14ac:dyDescent="0.2">
      <c r="A120" s="116" t="s">
        <v>654</v>
      </c>
      <c r="B120" s="113"/>
      <c r="C120" s="113"/>
      <c r="D120" s="113"/>
      <c r="E120" s="114"/>
      <c r="F120" s="115"/>
      <c r="G120" s="115"/>
    </row>
    <row r="121" spans="1:7" x14ac:dyDescent="0.2">
      <c r="A121" s="116"/>
      <c r="B121" s="113"/>
      <c r="C121" s="113"/>
      <c r="D121" s="113"/>
      <c r="E121" s="114"/>
      <c r="F121" s="115"/>
      <c r="G121" s="115"/>
    </row>
    <row r="122" spans="1:7" x14ac:dyDescent="0.2">
      <c r="A122" s="461" t="s">
        <v>605</v>
      </c>
      <c r="B122" s="461"/>
      <c r="C122" s="461"/>
      <c r="D122" s="461"/>
      <c r="E122" s="461"/>
      <c r="F122" s="461"/>
      <c r="G122" s="461"/>
    </row>
    <row r="123" spans="1:7" ht="13.5" thickBot="1" x14ac:dyDescent="0.25">
      <c r="A123" s="117"/>
      <c r="B123" s="117"/>
      <c r="C123" s="117"/>
      <c r="D123" s="117"/>
      <c r="E123" s="117"/>
      <c r="F123" s="117"/>
      <c r="G123" s="117"/>
    </row>
    <row r="124" spans="1:7" ht="48" x14ac:dyDescent="0.2">
      <c r="A124" s="118" t="s">
        <v>655</v>
      </c>
      <c r="B124" s="119" t="s">
        <v>519</v>
      </c>
      <c r="C124" s="119" t="s">
        <v>520</v>
      </c>
      <c r="D124" s="119" t="s">
        <v>521</v>
      </c>
      <c r="E124" s="119" t="s">
        <v>520</v>
      </c>
      <c r="F124" s="119" t="s">
        <v>522</v>
      </c>
      <c r="G124" s="120" t="s">
        <v>523</v>
      </c>
    </row>
    <row r="125" spans="1:7" ht="72" x14ac:dyDescent="0.2">
      <c r="A125" s="121" t="s">
        <v>524</v>
      </c>
      <c r="B125" s="122" t="s">
        <v>525</v>
      </c>
      <c r="C125" s="123" t="s">
        <v>526</v>
      </c>
      <c r="D125" s="124">
        <v>5856396.29</v>
      </c>
      <c r="E125" s="124">
        <v>5856396</v>
      </c>
      <c r="F125" s="124">
        <v>-0.2900000000372529</v>
      </c>
      <c r="G125" s="125"/>
    </row>
    <row r="126" spans="1:7" x14ac:dyDescent="0.2">
      <c r="A126" s="126" t="s">
        <v>527</v>
      </c>
      <c r="B126" s="127" t="s">
        <v>528</v>
      </c>
      <c r="C126" s="128" t="s">
        <v>529</v>
      </c>
      <c r="D126" s="129">
        <v>56189</v>
      </c>
      <c r="E126" s="129">
        <v>56189</v>
      </c>
      <c r="F126" s="129">
        <v>0</v>
      </c>
      <c r="G126" s="130"/>
    </row>
    <row r="127" spans="1:7" ht="36" x14ac:dyDescent="0.2">
      <c r="A127" s="131" t="s">
        <v>530</v>
      </c>
      <c r="B127" s="132" t="s">
        <v>531</v>
      </c>
      <c r="C127" s="133" t="s">
        <v>532</v>
      </c>
      <c r="D127" s="129">
        <v>5558203</v>
      </c>
      <c r="E127" s="129">
        <v>5558203</v>
      </c>
      <c r="F127" s="129">
        <v>0</v>
      </c>
      <c r="G127" s="134" t="s">
        <v>656</v>
      </c>
    </row>
    <row r="128" spans="1:7" ht="36" x14ac:dyDescent="0.2">
      <c r="A128" s="131" t="s">
        <v>533</v>
      </c>
      <c r="B128" s="132" t="s">
        <v>534</v>
      </c>
      <c r="C128" s="133" t="s">
        <v>657</v>
      </c>
      <c r="D128" s="129">
        <v>48172</v>
      </c>
      <c r="E128" s="129">
        <v>48172</v>
      </c>
      <c r="F128" s="129">
        <v>0</v>
      </c>
      <c r="G128" s="134" t="s">
        <v>658</v>
      </c>
    </row>
    <row r="129" spans="1:7" x14ac:dyDescent="0.2">
      <c r="A129" s="126" t="s">
        <v>537</v>
      </c>
      <c r="B129" s="127" t="s">
        <v>538</v>
      </c>
      <c r="C129" s="133" t="s">
        <v>539</v>
      </c>
      <c r="D129" s="129">
        <v>0.28999999999999204</v>
      </c>
      <c r="E129" s="129">
        <v>0</v>
      </c>
      <c r="F129" s="129">
        <v>-0.28999999999999204</v>
      </c>
      <c r="G129" s="134"/>
    </row>
    <row r="130" spans="1:7" x14ac:dyDescent="0.2">
      <c r="A130" s="126" t="s">
        <v>540</v>
      </c>
      <c r="B130" s="127" t="s">
        <v>541</v>
      </c>
      <c r="C130" s="128" t="s">
        <v>542</v>
      </c>
      <c r="D130" s="129">
        <v>193832</v>
      </c>
      <c r="E130" s="129">
        <v>193832</v>
      </c>
      <c r="F130" s="129">
        <v>0</v>
      </c>
      <c r="G130" s="134"/>
    </row>
    <row r="131" spans="1:7" x14ac:dyDescent="0.2">
      <c r="A131" s="135"/>
      <c r="B131" s="136"/>
      <c r="C131" s="136"/>
      <c r="D131" s="137"/>
      <c r="E131" s="137"/>
      <c r="F131" s="138"/>
      <c r="G131" s="139"/>
    </row>
    <row r="132" spans="1:7" ht="36" x14ac:dyDescent="0.2">
      <c r="A132" s="140" t="s">
        <v>543</v>
      </c>
      <c r="B132" s="122" t="s">
        <v>544</v>
      </c>
      <c r="C132" s="123" t="s">
        <v>545</v>
      </c>
      <c r="D132" s="124">
        <v>618568</v>
      </c>
      <c r="E132" s="124">
        <v>618568</v>
      </c>
      <c r="F132" s="141">
        <v>0</v>
      </c>
      <c r="G132" s="142" t="s">
        <v>659</v>
      </c>
    </row>
    <row r="133" spans="1:7" x14ac:dyDescent="0.2">
      <c r="A133" s="126" t="s">
        <v>546</v>
      </c>
      <c r="B133" s="127" t="s">
        <v>547</v>
      </c>
      <c r="C133" s="128" t="s">
        <v>548</v>
      </c>
      <c r="D133" s="129">
        <v>25825</v>
      </c>
      <c r="E133" s="129">
        <v>25825</v>
      </c>
      <c r="F133" s="129">
        <v>0</v>
      </c>
      <c r="G133" s="143"/>
    </row>
    <row r="134" spans="1:7" ht="72" x14ac:dyDescent="0.2">
      <c r="A134" s="131" t="s">
        <v>549</v>
      </c>
      <c r="B134" s="132" t="s">
        <v>550</v>
      </c>
      <c r="C134" s="133" t="s">
        <v>539</v>
      </c>
      <c r="D134" s="129">
        <v>41772</v>
      </c>
      <c r="E134" s="129">
        <v>41772</v>
      </c>
      <c r="F134" s="144">
        <v>0</v>
      </c>
      <c r="G134" s="134" t="s">
        <v>660</v>
      </c>
    </row>
    <row r="135" spans="1:7" ht="36" x14ac:dyDescent="0.2">
      <c r="A135" s="126" t="s">
        <v>551</v>
      </c>
      <c r="B135" s="127" t="s">
        <v>552</v>
      </c>
      <c r="C135" s="133" t="s">
        <v>661</v>
      </c>
      <c r="D135" s="129">
        <v>828</v>
      </c>
      <c r="E135" s="129">
        <v>828</v>
      </c>
      <c r="F135" s="129">
        <v>0</v>
      </c>
      <c r="G135" s="134" t="s">
        <v>662</v>
      </c>
    </row>
    <row r="136" spans="1:7" ht="24" x14ac:dyDescent="0.2">
      <c r="A136" s="126" t="s">
        <v>555</v>
      </c>
      <c r="B136" s="127" t="s">
        <v>556</v>
      </c>
      <c r="C136" s="128" t="s">
        <v>557</v>
      </c>
      <c r="D136" s="129">
        <v>550143</v>
      </c>
      <c r="E136" s="129">
        <v>550143</v>
      </c>
      <c r="F136" s="129">
        <v>0</v>
      </c>
      <c r="G136" s="134" t="s">
        <v>663</v>
      </c>
    </row>
    <row r="137" spans="1:7" x14ac:dyDescent="0.2">
      <c r="A137" s="145"/>
      <c r="B137" s="136"/>
      <c r="C137" s="136"/>
      <c r="D137" s="137"/>
      <c r="E137" s="137"/>
      <c r="F137" s="138"/>
      <c r="G137" s="146"/>
    </row>
    <row r="138" spans="1:7" ht="48" x14ac:dyDescent="0.2">
      <c r="A138" s="140" t="s">
        <v>559</v>
      </c>
      <c r="B138" s="147" t="s">
        <v>560</v>
      </c>
      <c r="C138" s="123" t="s">
        <v>561</v>
      </c>
      <c r="D138" s="124">
        <v>20339</v>
      </c>
      <c r="E138" s="124">
        <v>20339</v>
      </c>
      <c r="F138" s="124">
        <v>0</v>
      </c>
      <c r="G138" s="148" t="s">
        <v>664</v>
      </c>
    </row>
    <row r="139" spans="1:7" ht="13.5" thickBot="1" x14ac:dyDescent="0.25">
      <c r="A139" s="149" t="s">
        <v>562</v>
      </c>
      <c r="B139" s="150"/>
      <c r="C139" s="151"/>
      <c r="D139" s="152">
        <v>6495303.29</v>
      </c>
      <c r="E139" s="152">
        <v>6495303</v>
      </c>
      <c r="F139" s="152">
        <v>-0.2900000000372529</v>
      </c>
      <c r="G139" s="153"/>
    </row>
    <row r="140" spans="1:7" ht="13.5" thickBot="1" x14ac:dyDescent="0.25">
      <c r="A140" s="154"/>
      <c r="B140" s="136"/>
      <c r="C140" s="136"/>
      <c r="D140" s="137"/>
      <c r="E140" s="137"/>
      <c r="F140" s="138"/>
      <c r="G140" s="139"/>
    </row>
    <row r="141" spans="1:7" ht="24" x14ac:dyDescent="0.2">
      <c r="A141" s="155" t="s">
        <v>563</v>
      </c>
      <c r="B141" s="156" t="s">
        <v>564</v>
      </c>
      <c r="C141" s="157" t="s">
        <v>565</v>
      </c>
      <c r="D141" s="158">
        <v>3219070</v>
      </c>
      <c r="E141" s="159">
        <v>3219070</v>
      </c>
      <c r="F141" s="159">
        <v>0</v>
      </c>
      <c r="G141" s="160" t="s">
        <v>665</v>
      </c>
    </row>
    <row r="142" spans="1:7" x14ac:dyDescent="0.2">
      <c r="A142" s="126"/>
      <c r="B142" s="136"/>
      <c r="C142" s="136"/>
      <c r="D142" s="137"/>
      <c r="E142" s="137"/>
      <c r="F142" s="138"/>
      <c r="G142" s="139"/>
    </row>
    <row r="143" spans="1:7" ht="36" x14ac:dyDescent="0.2">
      <c r="A143" s="140" t="s">
        <v>567</v>
      </c>
      <c r="B143" s="147" t="s">
        <v>568</v>
      </c>
      <c r="C143" s="123" t="s">
        <v>666</v>
      </c>
      <c r="D143" s="124">
        <v>125530</v>
      </c>
      <c r="E143" s="124">
        <v>125530</v>
      </c>
      <c r="F143" s="124">
        <v>0</v>
      </c>
      <c r="G143" s="148" t="s">
        <v>667</v>
      </c>
    </row>
    <row r="144" spans="1:7" x14ac:dyDescent="0.2">
      <c r="A144" s="126"/>
      <c r="B144" s="136"/>
      <c r="C144" s="136"/>
      <c r="D144" s="137"/>
      <c r="E144" s="137"/>
      <c r="F144" s="138"/>
      <c r="G144" s="139"/>
    </row>
    <row r="145" spans="1:7" ht="48" x14ac:dyDescent="0.2">
      <c r="A145" s="140" t="s">
        <v>570</v>
      </c>
      <c r="B145" s="147" t="s">
        <v>571</v>
      </c>
      <c r="C145" s="123" t="s">
        <v>572</v>
      </c>
      <c r="D145" s="124">
        <v>2546867</v>
      </c>
      <c r="E145" s="124">
        <v>2546867</v>
      </c>
      <c r="F145" s="124">
        <v>0</v>
      </c>
      <c r="G145" s="148" t="s">
        <v>668</v>
      </c>
    </row>
    <row r="146" spans="1:7" ht="36" x14ac:dyDescent="0.2">
      <c r="A146" s="126" t="s">
        <v>573</v>
      </c>
      <c r="B146" s="127" t="s">
        <v>574</v>
      </c>
      <c r="C146" s="133" t="s">
        <v>575</v>
      </c>
      <c r="D146" s="129">
        <v>2446315</v>
      </c>
      <c r="E146" s="129">
        <v>2446315</v>
      </c>
      <c r="F146" s="129">
        <v>0</v>
      </c>
      <c r="G146" s="134" t="s">
        <v>669</v>
      </c>
    </row>
    <row r="147" spans="1:7" ht="60" x14ac:dyDescent="0.2">
      <c r="A147" s="126" t="s">
        <v>576</v>
      </c>
      <c r="B147" s="127" t="s">
        <v>577</v>
      </c>
      <c r="C147" s="133" t="s">
        <v>670</v>
      </c>
      <c r="D147" s="129">
        <v>37506</v>
      </c>
      <c r="E147" s="129">
        <v>37506</v>
      </c>
      <c r="F147" s="129">
        <v>0</v>
      </c>
      <c r="G147" s="134" t="s">
        <v>671</v>
      </c>
    </row>
    <row r="148" spans="1:7" x14ac:dyDescent="0.2">
      <c r="A148" s="126" t="s">
        <v>579</v>
      </c>
      <c r="B148" s="127" t="s">
        <v>580</v>
      </c>
      <c r="C148" s="128" t="s">
        <v>542</v>
      </c>
      <c r="D148" s="144">
        <v>63046</v>
      </c>
      <c r="E148" s="144">
        <v>63046</v>
      </c>
      <c r="F148" s="144">
        <v>0</v>
      </c>
      <c r="G148" s="161"/>
    </row>
    <row r="149" spans="1:7" x14ac:dyDescent="0.2">
      <c r="A149" s="135" t="s">
        <v>765</v>
      </c>
      <c r="B149" s="127" t="s">
        <v>581</v>
      </c>
      <c r="C149" s="128" t="s">
        <v>582</v>
      </c>
      <c r="D149" s="129">
        <v>0</v>
      </c>
      <c r="E149" s="129">
        <v>0</v>
      </c>
      <c r="F149" s="129">
        <v>0</v>
      </c>
      <c r="G149" s="162"/>
    </row>
    <row r="150" spans="1:7" x14ac:dyDescent="0.2">
      <c r="A150" s="135"/>
      <c r="B150" s="136"/>
      <c r="C150" s="136"/>
      <c r="D150" s="137"/>
      <c r="E150" s="137"/>
      <c r="F150" s="138"/>
      <c r="G150" s="146"/>
    </row>
    <row r="151" spans="1:7" ht="48" x14ac:dyDescent="0.2">
      <c r="A151" s="140" t="s">
        <v>583</v>
      </c>
      <c r="B151" s="147" t="s">
        <v>584</v>
      </c>
      <c r="C151" s="123" t="s">
        <v>585</v>
      </c>
      <c r="D151" s="124">
        <v>526342</v>
      </c>
      <c r="E151" s="124">
        <v>526342</v>
      </c>
      <c r="F151" s="124">
        <v>0</v>
      </c>
      <c r="G151" s="148" t="s">
        <v>672</v>
      </c>
    </row>
    <row r="152" spans="1:7" ht="36" x14ac:dyDescent="0.2">
      <c r="A152" s="126" t="s">
        <v>573</v>
      </c>
      <c r="B152" s="127" t="s">
        <v>586</v>
      </c>
      <c r="C152" s="128" t="s">
        <v>575</v>
      </c>
      <c r="D152" s="129">
        <v>288017</v>
      </c>
      <c r="E152" s="129">
        <v>288017</v>
      </c>
      <c r="F152" s="129">
        <v>0</v>
      </c>
      <c r="G152" s="134" t="s">
        <v>673</v>
      </c>
    </row>
    <row r="153" spans="1:7" ht="84" x14ac:dyDescent="0.2">
      <c r="A153" s="126" t="s">
        <v>587</v>
      </c>
      <c r="B153" s="132" t="s">
        <v>588</v>
      </c>
      <c r="C153" s="133" t="s">
        <v>582</v>
      </c>
      <c r="D153" s="129">
        <v>38364</v>
      </c>
      <c r="E153" s="129">
        <v>38364</v>
      </c>
      <c r="F153" s="129">
        <v>0</v>
      </c>
      <c r="G153" s="134" t="s">
        <v>674</v>
      </c>
    </row>
    <row r="154" spans="1:7" ht="96" x14ac:dyDescent="0.2">
      <c r="A154" s="131" t="s">
        <v>589</v>
      </c>
      <c r="B154" s="132" t="s">
        <v>590</v>
      </c>
      <c r="C154" s="133" t="s">
        <v>582</v>
      </c>
      <c r="D154" s="129">
        <v>145746</v>
      </c>
      <c r="E154" s="129">
        <v>145746</v>
      </c>
      <c r="F154" s="129">
        <v>0</v>
      </c>
      <c r="G154" s="134" t="s">
        <v>675</v>
      </c>
    </row>
    <row r="155" spans="1:7" ht="84" x14ac:dyDescent="0.2">
      <c r="A155" s="126" t="s">
        <v>594</v>
      </c>
      <c r="B155" s="132" t="s">
        <v>595</v>
      </c>
      <c r="C155" s="133" t="s">
        <v>582</v>
      </c>
      <c r="D155" s="129">
        <v>29133</v>
      </c>
      <c r="E155" s="129">
        <v>29133</v>
      </c>
      <c r="F155" s="129">
        <v>0</v>
      </c>
      <c r="G155" s="134" t="s">
        <v>676</v>
      </c>
    </row>
    <row r="156" spans="1:7" ht="96" x14ac:dyDescent="0.2">
      <c r="A156" s="126" t="s">
        <v>596</v>
      </c>
      <c r="B156" s="132" t="s">
        <v>597</v>
      </c>
      <c r="C156" s="133" t="s">
        <v>582</v>
      </c>
      <c r="D156" s="129">
        <v>12309</v>
      </c>
      <c r="E156" s="129">
        <v>12309</v>
      </c>
      <c r="F156" s="129">
        <v>0</v>
      </c>
      <c r="G156" s="134" t="s">
        <v>677</v>
      </c>
    </row>
    <row r="157" spans="1:7" ht="120" x14ac:dyDescent="0.2">
      <c r="A157" s="131" t="s">
        <v>598</v>
      </c>
      <c r="B157" s="132" t="s">
        <v>599</v>
      </c>
      <c r="C157" s="133" t="s">
        <v>678</v>
      </c>
      <c r="D157" s="129">
        <v>12773</v>
      </c>
      <c r="E157" s="129">
        <v>12773</v>
      </c>
      <c r="F157" s="144">
        <v>0</v>
      </c>
      <c r="G157" s="134" t="s">
        <v>679</v>
      </c>
    </row>
    <row r="158" spans="1:7" x14ac:dyDescent="0.2">
      <c r="A158" s="145"/>
      <c r="B158" s="136"/>
      <c r="C158" s="136"/>
      <c r="D158" s="137"/>
      <c r="E158" s="137"/>
      <c r="F158" s="138"/>
      <c r="G158" s="139"/>
    </row>
    <row r="159" spans="1:7" ht="132" x14ac:dyDescent="0.2">
      <c r="A159" s="121" t="s">
        <v>600</v>
      </c>
      <c r="B159" s="147" t="s">
        <v>601</v>
      </c>
      <c r="C159" s="123" t="s">
        <v>602</v>
      </c>
      <c r="D159" s="124">
        <v>77495</v>
      </c>
      <c r="E159" s="124">
        <v>77495</v>
      </c>
      <c r="F159" s="124">
        <v>0</v>
      </c>
      <c r="G159" s="148" t="s">
        <v>680</v>
      </c>
    </row>
    <row r="160" spans="1:7" ht="13.5" thickBot="1" x14ac:dyDescent="0.25">
      <c r="A160" s="149" t="s">
        <v>603</v>
      </c>
      <c r="B160" s="165"/>
      <c r="C160" s="166"/>
      <c r="D160" s="167">
        <v>6495303</v>
      </c>
      <c r="E160" s="167">
        <v>6495303</v>
      </c>
      <c r="F160" s="167">
        <v>0</v>
      </c>
      <c r="G160" s="168"/>
    </row>
    <row r="161" spans="1:7" x14ac:dyDescent="0.2">
      <c r="A161" s="211"/>
      <c r="B161" s="211"/>
      <c r="C161" s="211"/>
      <c r="D161" s="211"/>
      <c r="E161" s="211"/>
      <c r="F161" s="211"/>
      <c r="G161" s="211"/>
    </row>
    <row r="162" spans="1:7" x14ac:dyDescent="0.2">
      <c r="A162" s="211"/>
      <c r="B162" s="211"/>
      <c r="C162" s="211"/>
      <c r="D162" s="211"/>
      <c r="E162" s="211"/>
      <c r="F162" s="211"/>
      <c r="G162" s="211"/>
    </row>
    <row r="163" spans="1:7" x14ac:dyDescent="0.2">
      <c r="A163" s="211"/>
      <c r="B163" s="211"/>
      <c r="C163" s="211"/>
      <c r="D163" s="211"/>
      <c r="E163" s="211"/>
      <c r="F163" s="211"/>
      <c r="G163" s="211"/>
    </row>
    <row r="164" spans="1:7" x14ac:dyDescent="0.2">
      <c r="A164" s="458" t="s">
        <v>681</v>
      </c>
      <c r="B164" s="458"/>
      <c r="C164" s="458"/>
      <c r="D164" s="458"/>
      <c r="E164" s="458"/>
      <c r="F164" s="458"/>
      <c r="G164" s="458"/>
    </row>
    <row r="165" spans="1:7" x14ac:dyDescent="0.2">
      <c r="A165" s="116"/>
      <c r="B165" s="169"/>
      <c r="C165" s="170"/>
      <c r="D165" s="171"/>
      <c r="E165" s="114"/>
      <c r="F165" s="114"/>
      <c r="G165" s="114"/>
    </row>
    <row r="166" spans="1:7" x14ac:dyDescent="0.2">
      <c r="A166" s="457" t="s">
        <v>605</v>
      </c>
      <c r="B166" s="457"/>
      <c r="C166" s="457"/>
      <c r="D166" s="457"/>
      <c r="E166" s="457"/>
      <c r="F166" s="457"/>
      <c r="G166" s="457"/>
    </row>
    <row r="167" spans="1:7" ht="13.5" thickBot="1" x14ac:dyDescent="0.25">
      <c r="A167" s="172"/>
      <c r="B167" s="173"/>
      <c r="C167" s="174"/>
      <c r="D167" s="175"/>
      <c r="E167" s="175"/>
      <c r="F167" s="176"/>
      <c r="G167" s="177"/>
    </row>
    <row r="168" spans="1:7" ht="48.75" thickBot="1" x14ac:dyDescent="0.25">
      <c r="A168" s="178" t="s">
        <v>682</v>
      </c>
      <c r="B168" s="119" t="s">
        <v>519</v>
      </c>
      <c r="C168" s="119" t="s">
        <v>520</v>
      </c>
      <c r="D168" s="119" t="s">
        <v>521</v>
      </c>
      <c r="E168" s="119" t="s">
        <v>520</v>
      </c>
      <c r="F168" s="119" t="s">
        <v>522</v>
      </c>
      <c r="G168" s="120" t="s">
        <v>523</v>
      </c>
    </row>
    <row r="169" spans="1:7" x14ac:dyDescent="0.2">
      <c r="A169" s="179" t="s">
        <v>607</v>
      </c>
      <c r="B169" s="180" t="s">
        <v>608</v>
      </c>
      <c r="C169" s="181"/>
      <c r="D169" s="182">
        <f>+D170+D171</f>
        <v>2207679</v>
      </c>
      <c r="E169" s="182">
        <f>+E170+E171</f>
        <v>2207679</v>
      </c>
      <c r="F169" s="182">
        <f>+E169-D169</f>
        <v>0</v>
      </c>
      <c r="G169" s="183"/>
    </row>
    <row r="170" spans="1:7" ht="24" x14ac:dyDescent="0.2">
      <c r="A170" s="131" t="s">
        <v>609</v>
      </c>
      <c r="B170" s="133" t="s">
        <v>610</v>
      </c>
      <c r="C170" s="133" t="s">
        <v>611</v>
      </c>
      <c r="D170" s="129">
        <v>2139320</v>
      </c>
      <c r="E170" s="129">
        <v>2139320</v>
      </c>
      <c r="F170" s="129">
        <f>+E170-D170</f>
        <v>0</v>
      </c>
      <c r="G170" s="184"/>
    </row>
    <row r="171" spans="1:7" ht="132" x14ac:dyDescent="0.2">
      <c r="A171" s="131" t="s">
        <v>612</v>
      </c>
      <c r="B171" s="133" t="s">
        <v>613</v>
      </c>
      <c r="C171" s="133" t="s">
        <v>614</v>
      </c>
      <c r="D171" s="129">
        <v>68359</v>
      </c>
      <c r="E171" s="144">
        <v>68359</v>
      </c>
      <c r="F171" s="129">
        <f>+E171-D171</f>
        <v>0</v>
      </c>
      <c r="G171" s="134" t="s">
        <v>683</v>
      </c>
    </row>
    <row r="172" spans="1:7" x14ac:dyDescent="0.2">
      <c r="A172" s="145"/>
      <c r="B172" s="136"/>
      <c r="C172" s="185"/>
      <c r="D172" s="137"/>
      <c r="E172" s="137"/>
      <c r="F172" s="138"/>
      <c r="G172" s="186"/>
    </row>
    <row r="173" spans="1:7" ht="48" x14ac:dyDescent="0.2">
      <c r="A173" s="121" t="s">
        <v>615</v>
      </c>
      <c r="B173" s="187" t="s">
        <v>616</v>
      </c>
      <c r="C173" s="123"/>
      <c r="D173" s="124">
        <f>SUM(D174:D180)</f>
        <v>1913824</v>
      </c>
      <c r="E173" s="124">
        <f>SUM(E174:E180)</f>
        <v>1913824</v>
      </c>
      <c r="F173" s="124">
        <f t="shared" ref="F173:F176" si="5">+E173-D173</f>
        <v>0</v>
      </c>
      <c r="G173" s="188" t="s">
        <v>740</v>
      </c>
    </row>
    <row r="174" spans="1:7" ht="24" x14ac:dyDescent="0.2">
      <c r="A174" s="126" t="s">
        <v>617</v>
      </c>
      <c r="B174" s="133" t="s">
        <v>618</v>
      </c>
      <c r="C174" s="133" t="s">
        <v>619</v>
      </c>
      <c r="D174" s="129">
        <v>609248</v>
      </c>
      <c r="E174" s="129">
        <v>609248</v>
      </c>
      <c r="F174" s="129">
        <f t="shared" si="5"/>
        <v>0</v>
      </c>
      <c r="G174" s="134" t="s">
        <v>684</v>
      </c>
    </row>
    <row r="175" spans="1:7" ht="60" x14ac:dyDescent="0.2">
      <c r="A175" s="131" t="s">
        <v>620</v>
      </c>
      <c r="B175" s="128" t="s">
        <v>621</v>
      </c>
      <c r="C175" s="133" t="s">
        <v>622</v>
      </c>
      <c r="D175" s="129">
        <v>583409</v>
      </c>
      <c r="E175" s="129">
        <v>583409</v>
      </c>
      <c r="F175" s="129">
        <f t="shared" si="5"/>
        <v>0</v>
      </c>
      <c r="G175" s="134" t="s">
        <v>685</v>
      </c>
    </row>
    <row r="176" spans="1:7" x14ac:dyDescent="0.2">
      <c r="A176" s="131" t="s">
        <v>623</v>
      </c>
      <c r="B176" s="128" t="s">
        <v>624</v>
      </c>
      <c r="C176" s="133" t="s">
        <v>625</v>
      </c>
      <c r="D176" s="129">
        <v>474514</v>
      </c>
      <c r="E176" s="129">
        <v>474514</v>
      </c>
      <c r="F176" s="129">
        <f t="shared" si="5"/>
        <v>0</v>
      </c>
      <c r="G176" s="189"/>
    </row>
    <row r="177" spans="1:7" ht="108" x14ac:dyDescent="0.2">
      <c r="A177" s="131" t="s">
        <v>626</v>
      </c>
      <c r="B177" s="128" t="s">
        <v>627</v>
      </c>
      <c r="C177" s="133" t="s">
        <v>628</v>
      </c>
      <c r="D177" s="129">
        <v>197392</v>
      </c>
      <c r="E177" s="144">
        <v>197392</v>
      </c>
      <c r="F177" s="129">
        <f>+E177-D177</f>
        <v>0</v>
      </c>
      <c r="G177" s="134" t="s">
        <v>686</v>
      </c>
    </row>
    <row r="178" spans="1:7" ht="60" x14ac:dyDescent="0.2">
      <c r="A178" s="126" t="s">
        <v>629</v>
      </c>
      <c r="B178" s="128" t="s">
        <v>630</v>
      </c>
      <c r="C178" s="133" t="s">
        <v>631</v>
      </c>
      <c r="D178" s="129">
        <v>588</v>
      </c>
      <c r="E178" s="129">
        <v>588</v>
      </c>
      <c r="F178" s="129">
        <f t="shared" ref="F178:F179" si="6">+E178-D178</f>
        <v>0</v>
      </c>
      <c r="G178" s="134" t="s">
        <v>687</v>
      </c>
    </row>
    <row r="179" spans="1:7" ht="84" x14ac:dyDescent="0.2">
      <c r="A179" s="126" t="s">
        <v>632</v>
      </c>
      <c r="B179" s="128" t="s">
        <v>633</v>
      </c>
      <c r="C179" s="133" t="s">
        <v>628</v>
      </c>
      <c r="D179" s="129">
        <v>8828</v>
      </c>
      <c r="E179" s="129">
        <v>8828</v>
      </c>
      <c r="F179" s="129">
        <f t="shared" si="6"/>
        <v>0</v>
      </c>
      <c r="G179" s="134" t="s">
        <v>688</v>
      </c>
    </row>
    <row r="180" spans="1:7" ht="60" x14ac:dyDescent="0.2">
      <c r="A180" s="126" t="s">
        <v>769</v>
      </c>
      <c r="B180" s="128" t="s">
        <v>634</v>
      </c>
      <c r="C180" s="133" t="s">
        <v>631</v>
      </c>
      <c r="D180" s="129">
        <v>39845</v>
      </c>
      <c r="E180" s="129">
        <v>39845</v>
      </c>
      <c r="F180" s="129">
        <f>+E180-D180</f>
        <v>0</v>
      </c>
      <c r="G180" s="134" t="s">
        <v>689</v>
      </c>
    </row>
    <row r="181" spans="1:7" x14ac:dyDescent="0.2">
      <c r="A181" s="145"/>
      <c r="B181" s="136"/>
      <c r="C181" s="185"/>
      <c r="D181" s="137"/>
      <c r="E181" s="137"/>
      <c r="F181" s="138"/>
      <c r="G181" s="186"/>
    </row>
    <row r="182" spans="1:7" ht="84" x14ac:dyDescent="0.2">
      <c r="A182" s="140" t="s">
        <v>635</v>
      </c>
      <c r="B182" s="187" t="s">
        <v>636</v>
      </c>
      <c r="C182" s="123" t="s">
        <v>637</v>
      </c>
      <c r="D182" s="124">
        <v>10673</v>
      </c>
      <c r="E182" s="124">
        <v>10673</v>
      </c>
      <c r="F182" s="124">
        <f>+E182-D182</f>
        <v>0</v>
      </c>
      <c r="G182" s="188" t="s">
        <v>690</v>
      </c>
    </row>
    <row r="183" spans="1:7" x14ac:dyDescent="0.2">
      <c r="A183" s="145"/>
      <c r="B183" s="136"/>
      <c r="C183" s="185"/>
      <c r="D183" s="137"/>
      <c r="E183" s="137"/>
      <c r="F183" s="137"/>
      <c r="G183" s="186"/>
    </row>
    <row r="184" spans="1:7" ht="72" x14ac:dyDescent="0.2">
      <c r="A184" s="140" t="s">
        <v>638</v>
      </c>
      <c r="B184" s="187" t="s">
        <v>639</v>
      </c>
      <c r="C184" s="123" t="s">
        <v>637</v>
      </c>
      <c r="D184" s="124">
        <v>72531</v>
      </c>
      <c r="E184" s="124">
        <v>72531</v>
      </c>
      <c r="F184" s="124">
        <f t="shared" ref="F184" si="7">+E184-D184</f>
        <v>0</v>
      </c>
      <c r="G184" s="188" t="s">
        <v>691</v>
      </c>
    </row>
    <row r="185" spans="1:7" x14ac:dyDescent="0.2">
      <c r="A185" s="145"/>
      <c r="B185" s="136"/>
      <c r="C185" s="185"/>
      <c r="D185" s="137"/>
      <c r="E185" s="137"/>
      <c r="F185" s="138"/>
      <c r="G185" s="186"/>
    </row>
    <row r="186" spans="1:7" ht="24" x14ac:dyDescent="0.2">
      <c r="A186" s="121" t="s">
        <v>641</v>
      </c>
      <c r="B186" s="187" t="s">
        <v>642</v>
      </c>
      <c r="C186" s="123" t="s">
        <v>692</v>
      </c>
      <c r="D186" s="124">
        <v>476</v>
      </c>
      <c r="E186" s="124">
        <v>476</v>
      </c>
      <c r="F186" s="124">
        <f>+E186-D186</f>
        <v>0</v>
      </c>
      <c r="G186" s="188" t="s">
        <v>693</v>
      </c>
    </row>
    <row r="187" spans="1:7" x14ac:dyDescent="0.2">
      <c r="A187" s="145"/>
      <c r="B187" s="136"/>
      <c r="C187" s="185"/>
      <c r="D187" s="190"/>
      <c r="E187" s="190"/>
      <c r="F187" s="191"/>
      <c r="G187" s="192"/>
    </row>
    <row r="188" spans="1:7" x14ac:dyDescent="0.2">
      <c r="A188" s="140" t="s">
        <v>644</v>
      </c>
      <c r="B188" s="187" t="s">
        <v>645</v>
      </c>
      <c r="C188" s="123"/>
      <c r="D188" s="124">
        <f>+D182+D169+D186</f>
        <v>2218828</v>
      </c>
      <c r="E188" s="124">
        <f>+E182+E169+E186</f>
        <v>2218828</v>
      </c>
      <c r="F188" s="124">
        <f>+E188-D188</f>
        <v>0</v>
      </c>
      <c r="G188" s="193"/>
    </row>
    <row r="189" spans="1:7" x14ac:dyDescent="0.2">
      <c r="A189" s="194"/>
      <c r="B189" s="136"/>
      <c r="C189" s="185"/>
      <c r="D189" s="190"/>
      <c r="E189" s="190"/>
      <c r="F189" s="191"/>
      <c r="G189" s="192"/>
    </row>
    <row r="190" spans="1:7" x14ac:dyDescent="0.2">
      <c r="A190" s="140" t="s">
        <v>646</v>
      </c>
      <c r="B190" s="187" t="s">
        <v>647</v>
      </c>
      <c r="C190" s="123"/>
      <c r="D190" s="124">
        <f>+D184+D173+1</f>
        <v>1986356</v>
      </c>
      <c r="E190" s="124">
        <f>+E184+E173+1</f>
        <v>1986356</v>
      </c>
      <c r="F190" s="124">
        <f>+E190-D190</f>
        <v>0</v>
      </c>
      <c r="G190" s="193"/>
    </row>
    <row r="191" spans="1:7" x14ac:dyDescent="0.2">
      <c r="A191" s="145"/>
      <c r="B191" s="136"/>
      <c r="C191" s="185"/>
      <c r="D191" s="137"/>
      <c r="E191" s="137"/>
      <c r="F191" s="138"/>
      <c r="G191" s="186"/>
    </row>
    <row r="192" spans="1:7" x14ac:dyDescent="0.2">
      <c r="A192" s="121" t="s">
        <v>648</v>
      </c>
      <c r="B192" s="187" t="s">
        <v>649</v>
      </c>
      <c r="C192" s="123"/>
      <c r="D192" s="124">
        <f>+D188-D190</f>
        <v>232472</v>
      </c>
      <c r="E192" s="124">
        <f>+E188-E190</f>
        <v>232472</v>
      </c>
      <c r="F192" s="124">
        <f>+E192-D192</f>
        <v>0</v>
      </c>
      <c r="G192" s="195"/>
    </row>
    <row r="193" spans="1:7" x14ac:dyDescent="0.2">
      <c r="A193" s="145"/>
      <c r="B193" s="136"/>
      <c r="C193" s="185"/>
      <c r="D193" s="137"/>
      <c r="E193" s="137"/>
      <c r="F193" s="138"/>
      <c r="G193" s="186"/>
    </row>
    <row r="194" spans="1:7" x14ac:dyDescent="0.2">
      <c r="A194" s="140" t="s">
        <v>650</v>
      </c>
      <c r="B194" s="187" t="s">
        <v>651</v>
      </c>
      <c r="C194" s="123"/>
      <c r="D194" s="124">
        <v>-73380</v>
      </c>
      <c r="E194" s="124">
        <v>-73380</v>
      </c>
      <c r="F194" s="124">
        <f>+E194-D194</f>
        <v>0</v>
      </c>
      <c r="G194" s="195"/>
    </row>
    <row r="195" spans="1:7" x14ac:dyDescent="0.2">
      <c r="A195" s="145"/>
      <c r="B195" s="136"/>
      <c r="C195" s="185"/>
      <c r="D195" s="137"/>
      <c r="E195" s="137"/>
      <c r="F195" s="138"/>
      <c r="G195" s="186"/>
    </row>
    <row r="196" spans="1:7" ht="13.5" thickBot="1" x14ac:dyDescent="0.25">
      <c r="A196" s="196" t="s">
        <v>652</v>
      </c>
      <c r="B196" s="197" t="s">
        <v>653</v>
      </c>
      <c r="C196" s="198"/>
      <c r="D196" s="199">
        <f>+D192-D194</f>
        <v>305852</v>
      </c>
      <c r="E196" s="199">
        <f>+E192-E194</f>
        <v>305852</v>
      </c>
      <c r="F196" s="199">
        <f>+E196-D196</f>
        <v>0</v>
      </c>
      <c r="G196" s="200"/>
    </row>
    <row r="197" spans="1:7" x14ac:dyDescent="0.2">
      <c r="A197" s="211"/>
      <c r="B197" s="211"/>
      <c r="C197" s="211"/>
      <c r="D197" s="211"/>
      <c r="E197" s="211"/>
      <c r="F197" s="211"/>
      <c r="G197" s="211"/>
    </row>
    <row r="198" spans="1:7" x14ac:dyDescent="0.2">
      <c r="A198" s="211"/>
      <c r="B198" s="211"/>
      <c r="C198" s="211"/>
      <c r="D198" s="211"/>
      <c r="E198" s="211"/>
      <c r="F198" s="211"/>
      <c r="G198" s="211"/>
    </row>
    <row r="199" spans="1:7" x14ac:dyDescent="0.2">
      <c r="A199" s="458" t="s">
        <v>694</v>
      </c>
      <c r="B199" s="458"/>
      <c r="C199" s="458"/>
      <c r="D199" s="458"/>
      <c r="E199" s="458"/>
      <c r="F199" s="458"/>
      <c r="G199" s="458"/>
    </row>
    <row r="200" spans="1:7" x14ac:dyDescent="0.2">
      <c r="A200" s="211"/>
      <c r="B200" s="211"/>
      <c r="C200" s="211"/>
      <c r="D200" s="211"/>
      <c r="E200" s="211"/>
      <c r="F200" s="211"/>
      <c r="G200" s="211"/>
    </row>
    <row r="201" spans="1:7" x14ac:dyDescent="0.2">
      <c r="A201" s="457" t="s">
        <v>605</v>
      </c>
      <c r="B201" s="457"/>
      <c r="C201" s="457"/>
      <c r="D201" s="457"/>
      <c r="E201" s="457"/>
      <c r="F201" s="457"/>
      <c r="G201" s="457"/>
    </row>
    <row r="202" spans="1:7" ht="13.5" thickBot="1" x14ac:dyDescent="0.25">
      <c r="A202" s="211"/>
      <c r="B202" s="211"/>
      <c r="C202" s="211"/>
      <c r="D202" s="211"/>
      <c r="E202" s="211"/>
      <c r="F202" s="211"/>
      <c r="G202" s="211"/>
    </row>
    <row r="203" spans="1:7" ht="36.75" thickBot="1" x14ac:dyDescent="0.25">
      <c r="A203" s="201" t="s">
        <v>695</v>
      </c>
      <c r="B203" s="241" t="s">
        <v>519</v>
      </c>
      <c r="C203" s="224" t="s">
        <v>696</v>
      </c>
      <c r="D203" s="225" t="s">
        <v>697</v>
      </c>
      <c r="E203" s="225" t="s">
        <v>698</v>
      </c>
      <c r="F203" s="226" t="s">
        <v>699</v>
      </c>
      <c r="G203" s="227" t="s">
        <v>523</v>
      </c>
    </row>
    <row r="204" spans="1:7" ht="36" x14ac:dyDescent="0.2">
      <c r="A204" s="202" t="s">
        <v>700</v>
      </c>
      <c r="B204" s="242" t="s">
        <v>534</v>
      </c>
      <c r="C204" s="233"/>
      <c r="D204" s="124">
        <v>-37477</v>
      </c>
      <c r="E204" s="124">
        <f>+D204</f>
        <v>-37477</v>
      </c>
      <c r="F204" s="124">
        <f>+E204-D204</f>
        <v>0</v>
      </c>
      <c r="G204" s="234" t="s">
        <v>701</v>
      </c>
    </row>
    <row r="205" spans="1:7" x14ac:dyDescent="0.2">
      <c r="A205" s="212"/>
      <c r="C205" s="235"/>
      <c r="D205" s="236"/>
      <c r="E205" s="236"/>
      <c r="F205" s="236"/>
      <c r="G205" s="237"/>
    </row>
    <row r="206" spans="1:7" ht="24" x14ac:dyDescent="0.2">
      <c r="A206" s="202" t="s">
        <v>702</v>
      </c>
      <c r="B206" s="242" t="s">
        <v>703</v>
      </c>
      <c r="C206" s="233"/>
      <c r="D206" s="124">
        <v>-585950</v>
      </c>
      <c r="E206" s="124">
        <f>+D206</f>
        <v>-585950</v>
      </c>
      <c r="F206" s="124">
        <f>+E206-D206</f>
        <v>0</v>
      </c>
      <c r="G206" s="238" t="s">
        <v>704</v>
      </c>
    </row>
    <row r="207" spans="1:7" x14ac:dyDescent="0.2">
      <c r="A207" s="212"/>
      <c r="C207" s="235"/>
      <c r="D207" s="236"/>
      <c r="E207" s="236"/>
      <c r="F207" s="236"/>
      <c r="G207" s="237"/>
    </row>
    <row r="208" spans="1:7" ht="36" x14ac:dyDescent="0.2">
      <c r="A208" s="202" t="s">
        <v>705</v>
      </c>
      <c r="B208" s="242" t="s">
        <v>550</v>
      </c>
      <c r="C208" s="233"/>
      <c r="D208" s="124">
        <v>739217</v>
      </c>
      <c r="E208" s="124">
        <f>+D208</f>
        <v>739217</v>
      </c>
      <c r="F208" s="124">
        <f>+E208-D208</f>
        <v>0</v>
      </c>
      <c r="G208" s="238" t="s">
        <v>706</v>
      </c>
    </row>
    <row r="209" spans="1:7" x14ac:dyDescent="0.2">
      <c r="A209" s="212"/>
      <c r="C209" s="235"/>
      <c r="D209" s="236"/>
      <c r="E209" s="236"/>
      <c r="F209" s="236"/>
      <c r="G209" s="237"/>
    </row>
    <row r="210" spans="1:7" ht="24" x14ac:dyDescent="0.2">
      <c r="A210" s="202" t="s">
        <v>707</v>
      </c>
      <c r="B210" s="242" t="s">
        <v>708</v>
      </c>
      <c r="C210" s="233"/>
      <c r="D210" s="124">
        <f>+D204+D206+D208</f>
        <v>115790</v>
      </c>
      <c r="E210" s="124">
        <f>+E204+E206+E208</f>
        <v>115790</v>
      </c>
      <c r="F210" s="124">
        <f>+E210-D210</f>
        <v>0</v>
      </c>
      <c r="G210" s="125"/>
    </row>
    <row r="211" spans="1:7" x14ac:dyDescent="0.2">
      <c r="A211" s="212"/>
      <c r="C211" s="235"/>
      <c r="D211" s="236"/>
      <c r="E211" s="236"/>
      <c r="F211" s="236"/>
      <c r="G211" s="237"/>
    </row>
    <row r="212" spans="1:7" ht="24" x14ac:dyDescent="0.2">
      <c r="A212" s="202" t="s">
        <v>709</v>
      </c>
      <c r="B212" s="242" t="s">
        <v>710</v>
      </c>
      <c r="C212" s="233"/>
      <c r="D212" s="124">
        <v>550143</v>
      </c>
      <c r="E212" s="124">
        <f>+D212</f>
        <v>550143</v>
      </c>
      <c r="F212" s="124">
        <f>+E212-D212</f>
        <v>0</v>
      </c>
      <c r="G212" s="125"/>
    </row>
    <row r="213" spans="1:7" x14ac:dyDescent="0.2">
      <c r="A213" s="212"/>
      <c r="C213" s="235"/>
      <c r="D213" s="236"/>
      <c r="E213" s="236"/>
      <c r="F213" s="236"/>
      <c r="G213" s="237"/>
    </row>
    <row r="214" spans="1:7" ht="24.75" thickBot="1" x14ac:dyDescent="0.25">
      <c r="A214" s="196" t="s">
        <v>711</v>
      </c>
      <c r="B214" s="243" t="s">
        <v>712</v>
      </c>
      <c r="C214" s="239"/>
      <c r="D214" s="204">
        <f>+D210+D212</f>
        <v>665933</v>
      </c>
      <c r="E214" s="204">
        <f>+E210+E212</f>
        <v>665933</v>
      </c>
      <c r="F214" s="204">
        <f>+E214-D214</f>
        <v>0</v>
      </c>
      <c r="G214" s="240"/>
    </row>
    <row r="215" spans="1:7" x14ac:dyDescent="0.2">
      <c r="A215" s="211"/>
      <c r="B215" s="211"/>
      <c r="C215" s="211"/>
      <c r="D215" s="211"/>
      <c r="E215" s="211"/>
      <c r="F215" s="211"/>
      <c r="G215" s="211"/>
    </row>
    <row r="216" spans="1:7" x14ac:dyDescent="0.2">
      <c r="A216" s="211"/>
      <c r="B216" s="211"/>
      <c r="C216" s="211"/>
      <c r="D216" s="211"/>
      <c r="E216" s="211"/>
      <c r="F216" s="211"/>
      <c r="G216" s="211"/>
    </row>
    <row r="217" spans="1:7" x14ac:dyDescent="0.2">
      <c r="A217" s="211"/>
      <c r="B217" s="211"/>
      <c r="C217" s="211"/>
      <c r="D217" s="211"/>
      <c r="E217" s="211"/>
      <c r="F217" s="211"/>
      <c r="G217" s="211"/>
    </row>
    <row r="218" spans="1:7" x14ac:dyDescent="0.2">
      <c r="A218" s="458" t="s">
        <v>713</v>
      </c>
      <c r="B218" s="458"/>
      <c r="C218" s="458"/>
      <c r="D218" s="458"/>
      <c r="E218" s="458"/>
      <c r="F218" s="458"/>
      <c r="G218" s="458"/>
    </row>
    <row r="219" spans="1:7" x14ac:dyDescent="0.2">
      <c r="A219" s="211"/>
      <c r="B219" s="211"/>
      <c r="C219" s="211"/>
      <c r="D219" s="211"/>
      <c r="E219" s="211"/>
      <c r="F219" s="211"/>
      <c r="G219" s="211"/>
    </row>
    <row r="220" spans="1:7" x14ac:dyDescent="0.2">
      <c r="A220" s="457" t="s">
        <v>605</v>
      </c>
      <c r="B220" s="457"/>
      <c r="C220" s="457"/>
      <c r="D220" s="457"/>
      <c r="E220" s="457"/>
      <c r="F220" s="457"/>
      <c r="G220" s="457"/>
    </row>
    <row r="221" spans="1:7" ht="13.5" thickBot="1" x14ac:dyDescent="0.25">
      <c r="A221" s="211"/>
      <c r="B221" s="211"/>
      <c r="C221" s="211"/>
      <c r="D221" s="211"/>
      <c r="E221" s="211"/>
      <c r="F221" s="211"/>
      <c r="G221" s="211"/>
    </row>
    <row r="222" spans="1:7" ht="36.75" thickBot="1" x14ac:dyDescent="0.25">
      <c r="A222" s="201" t="s">
        <v>714</v>
      </c>
      <c r="B222" s="224" t="s">
        <v>519</v>
      </c>
      <c r="C222" s="225" t="s">
        <v>696</v>
      </c>
      <c r="D222" s="225" t="s">
        <v>697</v>
      </c>
      <c r="E222" s="225" t="s">
        <v>698</v>
      </c>
      <c r="F222" s="226" t="s">
        <v>699</v>
      </c>
      <c r="G222" s="227" t="s">
        <v>523</v>
      </c>
    </row>
    <row r="223" spans="1:7" ht="36" x14ac:dyDescent="0.2">
      <c r="A223" s="231" t="s">
        <v>700</v>
      </c>
      <c r="B223" s="233" t="s">
        <v>534</v>
      </c>
      <c r="C223" s="187"/>
      <c r="D223" s="124">
        <v>784914</v>
      </c>
      <c r="E223" s="124">
        <v>784914</v>
      </c>
      <c r="F223" s="124">
        <f>+E223-D223</f>
        <v>0</v>
      </c>
      <c r="G223" s="234" t="s">
        <v>715</v>
      </c>
    </row>
    <row r="224" spans="1:7" x14ac:dyDescent="0.2">
      <c r="A224" s="212"/>
      <c r="B224" s="235"/>
      <c r="C224" s="236"/>
      <c r="D224" s="236"/>
      <c r="E224" s="236"/>
      <c r="F224" s="236"/>
      <c r="G224" s="237"/>
    </row>
    <row r="225" spans="1:7" ht="24" x14ac:dyDescent="0.2">
      <c r="A225" s="231" t="s">
        <v>702</v>
      </c>
      <c r="B225" s="233" t="s">
        <v>703</v>
      </c>
      <c r="C225" s="187"/>
      <c r="D225" s="124">
        <v>-943427</v>
      </c>
      <c r="E225" s="124">
        <v>-943427</v>
      </c>
      <c r="F225" s="124">
        <f>+E225-D225</f>
        <v>0</v>
      </c>
      <c r="G225" s="238" t="s">
        <v>716</v>
      </c>
    </row>
    <row r="226" spans="1:7" x14ac:dyDescent="0.2">
      <c r="A226" s="212"/>
      <c r="B226" s="235"/>
      <c r="C226" s="236"/>
      <c r="D226" s="236"/>
      <c r="E226" s="236"/>
      <c r="F226" s="236"/>
      <c r="G226" s="237"/>
    </row>
    <row r="227" spans="1:7" ht="36" x14ac:dyDescent="0.2">
      <c r="A227" s="231" t="s">
        <v>705</v>
      </c>
      <c r="B227" s="233" t="s">
        <v>550</v>
      </c>
      <c r="C227" s="187"/>
      <c r="D227" s="124">
        <v>446814</v>
      </c>
      <c r="E227" s="124">
        <v>446814</v>
      </c>
      <c r="F227" s="124">
        <f>+E227-D227</f>
        <v>0</v>
      </c>
      <c r="G227" s="238" t="s">
        <v>717</v>
      </c>
    </row>
    <row r="228" spans="1:7" x14ac:dyDescent="0.2">
      <c r="A228" s="212"/>
      <c r="B228" s="235"/>
      <c r="C228" s="236"/>
      <c r="D228" s="236"/>
      <c r="E228" s="236"/>
      <c r="F228" s="236"/>
      <c r="G228" s="237"/>
    </row>
    <row r="229" spans="1:7" ht="24" x14ac:dyDescent="0.2">
      <c r="A229" s="231" t="s">
        <v>707</v>
      </c>
      <c r="B229" s="233" t="s">
        <v>708</v>
      </c>
      <c r="C229" s="187"/>
      <c r="D229" s="124">
        <v>288301</v>
      </c>
      <c r="E229" s="124">
        <v>288301</v>
      </c>
      <c r="F229" s="124">
        <f>+E229-D229</f>
        <v>0</v>
      </c>
      <c r="G229" s="125"/>
    </row>
    <row r="230" spans="1:7" x14ac:dyDescent="0.2">
      <c r="A230" s="212"/>
      <c r="B230" s="235"/>
      <c r="C230" s="236"/>
      <c r="D230" s="236"/>
      <c r="E230" s="236"/>
      <c r="F230" s="236"/>
      <c r="G230" s="237"/>
    </row>
    <row r="231" spans="1:7" ht="24" x14ac:dyDescent="0.2">
      <c r="A231" s="231" t="s">
        <v>709</v>
      </c>
      <c r="B231" s="233" t="s">
        <v>710</v>
      </c>
      <c r="C231" s="187"/>
      <c r="D231" s="124">
        <v>261842</v>
      </c>
      <c r="E231" s="124">
        <v>261842</v>
      </c>
      <c r="F231" s="124">
        <f>+E231-D231</f>
        <v>0</v>
      </c>
      <c r="G231" s="125"/>
    </row>
    <row r="232" spans="1:7" x14ac:dyDescent="0.2">
      <c r="A232" s="212"/>
      <c r="B232" s="235"/>
      <c r="C232" s="236"/>
      <c r="D232" s="236"/>
      <c r="E232" s="236"/>
      <c r="F232" s="236"/>
      <c r="G232" s="237"/>
    </row>
    <row r="233" spans="1:7" ht="24.75" thickBot="1" x14ac:dyDescent="0.25">
      <c r="A233" s="232" t="s">
        <v>711</v>
      </c>
      <c r="B233" s="239" t="s">
        <v>712</v>
      </c>
      <c r="C233" s="203"/>
      <c r="D233" s="204">
        <v>550143</v>
      </c>
      <c r="E233" s="204">
        <v>550143</v>
      </c>
      <c r="F233" s="204">
        <f>+E233-D233</f>
        <v>0</v>
      </c>
      <c r="G233" s="240"/>
    </row>
    <row r="234" spans="1:7" x14ac:dyDescent="0.2">
      <c r="A234" s="211"/>
      <c r="B234" s="211"/>
      <c r="C234" s="211"/>
      <c r="D234" s="211"/>
      <c r="E234" s="211"/>
      <c r="F234" s="211"/>
      <c r="G234" s="211"/>
    </row>
    <row r="235" spans="1:7" x14ac:dyDescent="0.2">
      <c r="A235" s="211"/>
      <c r="B235" s="211"/>
      <c r="C235" s="211"/>
      <c r="D235" s="211"/>
      <c r="E235" s="211"/>
      <c r="F235" s="211"/>
      <c r="G235" s="211"/>
    </row>
    <row r="236" spans="1:7" x14ac:dyDescent="0.2">
      <c r="A236" s="211"/>
      <c r="B236" s="211"/>
      <c r="C236" s="211"/>
      <c r="D236" s="211"/>
      <c r="E236" s="211"/>
      <c r="F236" s="211"/>
      <c r="G236" s="211"/>
    </row>
    <row r="237" spans="1:7" x14ac:dyDescent="0.2">
      <c r="A237" s="458" t="s">
        <v>718</v>
      </c>
      <c r="B237" s="458"/>
      <c r="C237" s="458"/>
      <c r="D237" s="458"/>
      <c r="E237" s="458"/>
      <c r="F237" s="458"/>
      <c r="G237" s="458"/>
    </row>
    <row r="238" spans="1:7" x14ac:dyDescent="0.2">
      <c r="A238" s="211"/>
      <c r="B238" s="211"/>
      <c r="C238" s="211"/>
      <c r="D238" s="211"/>
      <c r="E238" s="211"/>
      <c r="F238" s="211"/>
      <c r="G238" s="211"/>
    </row>
    <row r="239" spans="1:7" x14ac:dyDescent="0.2">
      <c r="A239" s="457" t="s">
        <v>605</v>
      </c>
      <c r="B239" s="457"/>
      <c r="C239" s="457"/>
      <c r="D239" s="457"/>
      <c r="E239" s="457"/>
      <c r="F239" s="457"/>
      <c r="G239" s="457"/>
    </row>
    <row r="240" spans="1:7" ht="13.5" thickBot="1" x14ac:dyDescent="0.25">
      <c r="A240" s="211"/>
      <c r="B240" s="211"/>
      <c r="C240" s="211"/>
      <c r="D240" s="211"/>
      <c r="E240" s="211"/>
      <c r="F240" s="211"/>
      <c r="G240" s="211"/>
    </row>
    <row r="241" spans="1:7" ht="36.75" thickBot="1" x14ac:dyDescent="0.25">
      <c r="A241" s="201" t="s">
        <v>719</v>
      </c>
      <c r="B241" s="224" t="s">
        <v>519</v>
      </c>
      <c r="C241" s="225" t="s">
        <v>696</v>
      </c>
      <c r="D241" s="225" t="s">
        <v>697</v>
      </c>
      <c r="E241" s="225" t="s">
        <v>698</v>
      </c>
      <c r="F241" s="226" t="s">
        <v>699</v>
      </c>
      <c r="G241" s="227" t="s">
        <v>523</v>
      </c>
    </row>
    <row r="242" spans="1:7" ht="120.75" thickBot="1" x14ac:dyDescent="0.25">
      <c r="A242" s="223" t="s">
        <v>720</v>
      </c>
      <c r="B242" s="228" t="s">
        <v>564</v>
      </c>
      <c r="C242" s="205" t="s">
        <v>565</v>
      </c>
      <c r="D242" s="206">
        <v>2863857</v>
      </c>
      <c r="E242" s="206">
        <f>+D242</f>
        <v>2863857</v>
      </c>
      <c r="F242" s="206">
        <f>E242-D242</f>
        <v>0</v>
      </c>
      <c r="G242" s="230" t="s">
        <v>758</v>
      </c>
    </row>
    <row r="243" spans="1:7" x14ac:dyDescent="0.2">
      <c r="A243" s="211"/>
      <c r="B243" s="211"/>
      <c r="C243" s="211"/>
      <c r="D243" s="211"/>
      <c r="E243" s="211"/>
      <c r="F243" s="211"/>
      <c r="G243" s="211"/>
    </row>
    <row r="244" spans="1:7" x14ac:dyDescent="0.2">
      <c r="A244" s="211"/>
      <c r="B244" s="211"/>
      <c r="C244" s="211"/>
      <c r="D244" s="211"/>
      <c r="E244" s="211"/>
      <c r="F244" s="211"/>
      <c r="G244" s="211"/>
    </row>
    <row r="245" spans="1:7" x14ac:dyDescent="0.2">
      <c r="A245" s="211"/>
      <c r="B245" s="211"/>
      <c r="C245" s="211"/>
      <c r="D245" s="211"/>
      <c r="E245" s="211"/>
      <c r="F245" s="211"/>
      <c r="G245" s="211"/>
    </row>
    <row r="246" spans="1:7" x14ac:dyDescent="0.2">
      <c r="A246" s="458" t="s">
        <v>721</v>
      </c>
      <c r="B246" s="458"/>
      <c r="C246" s="458"/>
      <c r="D246" s="458"/>
      <c r="E246" s="458"/>
      <c r="F246" s="458"/>
      <c r="G246" s="458"/>
    </row>
    <row r="247" spans="1:7" x14ac:dyDescent="0.2">
      <c r="A247" s="211"/>
      <c r="B247" s="211"/>
      <c r="C247" s="211"/>
      <c r="D247" s="211"/>
      <c r="E247" s="211"/>
      <c r="F247" s="211"/>
      <c r="G247" s="211"/>
    </row>
    <row r="248" spans="1:7" x14ac:dyDescent="0.2">
      <c r="A248" s="457" t="s">
        <v>605</v>
      </c>
      <c r="B248" s="457"/>
      <c r="C248" s="457"/>
      <c r="D248" s="457"/>
      <c r="E248" s="457"/>
      <c r="F248" s="457"/>
      <c r="G248" s="457"/>
    </row>
    <row r="249" spans="1:7" ht="13.5" thickBot="1" x14ac:dyDescent="0.25">
      <c r="A249" s="211"/>
      <c r="B249" s="211"/>
      <c r="C249" s="211"/>
      <c r="D249" s="211"/>
      <c r="E249" s="211"/>
      <c r="F249" s="211"/>
      <c r="G249" s="211"/>
    </row>
    <row r="250" spans="1:7" ht="36.75" thickBot="1" x14ac:dyDescent="0.25">
      <c r="A250" s="201" t="s">
        <v>722</v>
      </c>
      <c r="B250" s="224" t="s">
        <v>519</v>
      </c>
      <c r="C250" s="225" t="s">
        <v>696</v>
      </c>
      <c r="D250" s="225" t="s">
        <v>697</v>
      </c>
      <c r="E250" s="225" t="s">
        <v>698</v>
      </c>
      <c r="F250" s="226" t="s">
        <v>699</v>
      </c>
      <c r="G250" s="227" t="s">
        <v>523</v>
      </c>
    </row>
    <row r="251" spans="1:7" ht="120.75" thickBot="1" x14ac:dyDescent="0.25">
      <c r="A251" s="223" t="s">
        <v>720</v>
      </c>
      <c r="B251" s="228" t="s">
        <v>564</v>
      </c>
      <c r="C251" s="205" t="s">
        <v>565</v>
      </c>
      <c r="D251" s="206">
        <v>3219070</v>
      </c>
      <c r="E251" s="206">
        <v>3219070</v>
      </c>
      <c r="F251" s="206">
        <f>E251-D251</f>
        <v>0</v>
      </c>
      <c r="G251" s="229" t="s">
        <v>723</v>
      </c>
    </row>
  </sheetData>
  <mergeCells count="15">
    <mergeCell ref="A1:J30"/>
    <mergeCell ref="A41:G41"/>
    <mergeCell ref="A84:G84"/>
    <mergeCell ref="A86:G86"/>
    <mergeCell ref="A122:G122"/>
    <mergeCell ref="A164:G164"/>
    <mergeCell ref="A166:G166"/>
    <mergeCell ref="A199:G199"/>
    <mergeCell ref="A201:G201"/>
    <mergeCell ref="A218:G218"/>
    <mergeCell ref="A220:G220"/>
    <mergeCell ref="A237:G237"/>
    <mergeCell ref="A239:G239"/>
    <mergeCell ref="A246:G246"/>
    <mergeCell ref="A248:G248"/>
  </mergeCells>
  <pageMargins left="0.7" right="0.7" top="0.75" bottom="0.75" header="0.3" footer="0.3"/>
  <pageSetup paperSize="9" orientation="portrait" r:id="rId1"/>
  <ignoredErrors>
    <ignoredError sqref="F72"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purl.org/dc/elements/1.1/"/>
    <ds:schemaRef ds:uri="http://schemas.microsoft.com/office/2006/documentManagement/types"/>
    <ds:schemaRef ds:uri="22baa3bd-a2fa-4ea9-9ebb-3a9c6a55952b"/>
    <ds:schemaRef ds:uri="d8745bc5-821e-4205-946a-621c2da728c8"/>
    <ds:schemaRef ds:uri="http://purl.org/dc/term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Kristina Roža Pamić</cp:lastModifiedBy>
  <cp:lastPrinted>2018-04-25T06:49:36Z</cp:lastPrinted>
  <dcterms:created xsi:type="dcterms:W3CDTF">2008-10-17T11:51:54Z</dcterms:created>
  <dcterms:modified xsi:type="dcterms:W3CDTF">2021-02-22T11:56:09Z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