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GFI - POD HANFA OBJAVA\2020\GFI-POD sa objavama\"/>
    </mc:Choice>
  </mc:AlternateContent>
  <bookViews>
    <workbookView xWindow="0" yWindow="0" windowWidth="15735" windowHeight="11385" activeTab="2"/>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D89" i="24" l="1"/>
  <c r="D108" i="24" s="1"/>
  <c r="E67" i="24" l="1"/>
  <c r="I104" i="19" l="1"/>
  <c r="E213" i="24" l="1"/>
  <c r="E209" i="24"/>
  <c r="E207" i="24"/>
  <c r="E205" i="24"/>
  <c r="E243" i="24" l="1"/>
  <c r="E106" i="24" l="1"/>
  <c r="E104" i="24"/>
  <c r="E102" i="24"/>
  <c r="E100" i="24"/>
  <c r="E98" i="24"/>
  <c r="E96" i="24"/>
  <c r="E97" i="24"/>
  <c r="F94" i="24"/>
  <c r="F95" i="24"/>
  <c r="E90" i="24"/>
  <c r="E114" i="24"/>
  <c r="D77" i="24" l="1"/>
  <c r="F57" i="24" l="1"/>
  <c r="E76" i="24" l="1"/>
  <c r="E75" i="24"/>
  <c r="E72" i="24" l="1"/>
  <c r="E65" i="24" l="1"/>
  <c r="E60" i="24"/>
  <c r="E55" i="24"/>
  <c r="E54" i="24"/>
  <c r="E51" i="24" l="1"/>
  <c r="E49" i="24"/>
  <c r="E47" i="24"/>
  <c r="E45" i="24"/>
  <c r="E71" i="24" l="1"/>
  <c r="D64" i="24"/>
  <c r="E64" i="24" s="1"/>
  <c r="E74" i="24" l="1"/>
  <c r="F74" i="24" s="1"/>
  <c r="F60" i="24" l="1"/>
  <c r="F52" i="24"/>
  <c r="F45" i="24"/>
  <c r="F46" i="24"/>
  <c r="F47" i="24"/>
  <c r="F48" i="24"/>
  <c r="F49" i="24"/>
  <c r="E44" i="24"/>
  <c r="D44" i="24"/>
  <c r="D51" i="24"/>
  <c r="F51" i="24" s="1"/>
  <c r="F44" i="24" l="1"/>
  <c r="D70" i="24"/>
  <c r="D80" i="24" s="1"/>
  <c r="F252" i="24"/>
  <c r="F232" i="24"/>
  <c r="E230" i="24"/>
  <c r="D230" i="24"/>
  <c r="D234" i="24" s="1"/>
  <c r="F228" i="24"/>
  <c r="F226" i="24"/>
  <c r="F224" i="24"/>
  <c r="F194" i="24"/>
  <c r="F186" i="24"/>
  <c r="F184" i="24"/>
  <c r="F182" i="24"/>
  <c r="F180" i="24"/>
  <c r="F179" i="24"/>
  <c r="F178" i="24"/>
  <c r="F177" i="24"/>
  <c r="F176" i="24"/>
  <c r="F175" i="24"/>
  <c r="F174" i="24"/>
  <c r="E173" i="24"/>
  <c r="E190" i="24" s="1"/>
  <c r="D173" i="24"/>
  <c r="D190" i="24" s="1"/>
  <c r="F171" i="24"/>
  <c r="F170" i="24"/>
  <c r="E169" i="24"/>
  <c r="D169" i="24"/>
  <c r="D188" i="24" s="1"/>
  <c r="F159" i="24"/>
  <c r="F157" i="24"/>
  <c r="F156" i="24"/>
  <c r="F155" i="24"/>
  <c r="F154" i="24"/>
  <c r="F153" i="24"/>
  <c r="F152" i="24"/>
  <c r="E151" i="24"/>
  <c r="D151" i="24"/>
  <c r="F149" i="24"/>
  <c r="F148" i="24"/>
  <c r="F147" i="24"/>
  <c r="F146" i="24"/>
  <c r="E145" i="24"/>
  <c r="D145" i="24"/>
  <c r="F143" i="24"/>
  <c r="F141" i="24"/>
  <c r="F138" i="24"/>
  <c r="F136" i="24"/>
  <c r="F135" i="24"/>
  <c r="F134" i="24"/>
  <c r="F133" i="24"/>
  <c r="E132" i="24"/>
  <c r="D132" i="24"/>
  <c r="D139" i="24" s="1"/>
  <c r="F243" i="24"/>
  <c r="F213" i="24"/>
  <c r="E211" i="24"/>
  <c r="D211" i="24"/>
  <c r="D215" i="24" s="1"/>
  <c r="F209" i="24"/>
  <c r="F207" i="24"/>
  <c r="F205" i="24"/>
  <c r="F114" i="24"/>
  <c r="F106" i="24"/>
  <c r="F104" i="24"/>
  <c r="F102" i="24"/>
  <c r="F100" i="24"/>
  <c r="F99" i="24"/>
  <c r="F98" i="24"/>
  <c r="F97" i="24"/>
  <c r="F96" i="24"/>
  <c r="E93" i="24"/>
  <c r="E110" i="24" s="1"/>
  <c r="D93" i="24"/>
  <c r="D110" i="24" s="1"/>
  <c r="F91" i="24"/>
  <c r="F90" i="24"/>
  <c r="E89" i="24"/>
  <c r="E108" i="24" s="1"/>
  <c r="F108" i="24" s="1"/>
  <c r="F79" i="24"/>
  <c r="F77" i="24"/>
  <c r="F76" i="24"/>
  <c r="F75" i="24"/>
  <c r="F73" i="24"/>
  <c r="F72" i="24"/>
  <c r="F71" i="24"/>
  <c r="E70" i="24"/>
  <c r="E80" i="24" s="1"/>
  <c r="F68" i="24"/>
  <c r="F67" i="24"/>
  <c r="F66" i="24"/>
  <c r="F65" i="24"/>
  <c r="F62" i="24"/>
  <c r="F55" i="24"/>
  <c r="F54" i="24"/>
  <c r="F53" i="24"/>
  <c r="E58" i="24"/>
  <c r="D58" i="24"/>
  <c r="D192" i="24" l="1"/>
  <c r="D196" i="24" s="1"/>
  <c r="F230" i="24"/>
  <c r="F151" i="24"/>
  <c r="F58" i="24"/>
  <c r="F132" i="24"/>
  <c r="D160" i="24"/>
  <c r="F169" i="24"/>
  <c r="E188" i="24"/>
  <c r="F188" i="24" s="1"/>
  <c r="E160" i="24"/>
  <c r="F173" i="24"/>
  <c r="F93" i="24"/>
  <c r="F70" i="24"/>
  <c r="F80" i="24"/>
  <c r="F211" i="24"/>
  <c r="E234" i="24"/>
  <c r="F234" i="24" s="1"/>
  <c r="F190" i="24"/>
  <c r="E139" i="24"/>
  <c r="F139" i="24" s="1"/>
  <c r="F145" i="24"/>
  <c r="E112" i="24"/>
  <c r="E116" i="24" s="1"/>
  <c r="F64" i="24"/>
  <c r="F89" i="24"/>
  <c r="D112" i="24"/>
  <c r="D116" i="24" s="1"/>
  <c r="E215" i="24"/>
  <c r="F215" i="24" s="1"/>
  <c r="H104" i="19"/>
  <c r="E192" i="24" l="1"/>
  <c r="F192" i="24" s="1"/>
  <c r="F160" i="24"/>
  <c r="F116" i="24"/>
  <c r="F112" i="24"/>
  <c r="F110" i="24"/>
  <c r="I69" i="19"/>
  <c r="E196" i="24" l="1"/>
  <c r="F196" i="24" s="1"/>
  <c r="I78" i="18"/>
  <c r="H78" i="18"/>
  <c r="U49" i="22" l="1"/>
  <c r="U56" i="22"/>
  <c r="W56" i="22" s="1"/>
  <c r="U55" i="22"/>
  <c r="W55" i="22" s="1"/>
  <c r="U54" i="22"/>
  <c r="W54" i="22" s="1"/>
  <c r="U53" i="22"/>
  <c r="W53" i="22" s="1"/>
  <c r="U52" i="22"/>
  <c r="W52" i="22" s="1"/>
  <c r="U51" i="22"/>
  <c r="W51" i="22" s="1"/>
  <c r="U50" i="22"/>
  <c r="W50" i="22" s="1"/>
  <c r="U48" i="22"/>
  <c r="W48" i="22" s="1"/>
  <c r="U47" i="22"/>
  <c r="W47" i="22" s="1"/>
  <c r="U46" i="22"/>
  <c r="W46" i="22" s="1"/>
  <c r="U45" i="22"/>
  <c r="W45" i="22" s="1"/>
  <c r="U44" i="22"/>
  <c r="W44" i="22" s="1"/>
  <c r="U43" i="22"/>
  <c r="W43" i="22" s="1"/>
  <c r="U42" i="22"/>
  <c r="W42" i="22" s="1"/>
  <c r="U41" i="22"/>
  <c r="W41" i="22" s="1"/>
  <c r="U40" i="22"/>
  <c r="W40" i="22" s="1"/>
  <c r="U39" i="22"/>
  <c r="U37" i="22"/>
  <c r="W37" i="22" s="1"/>
  <c r="U36" i="22"/>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J60" i="22" s="1"/>
  <c r="K59" i="22"/>
  <c r="K60" i="22" s="1"/>
  <c r="L59" i="22"/>
  <c r="L60" i="22" s="1"/>
  <c r="M59" i="22"/>
  <c r="M60" i="22" s="1"/>
  <c r="N59" i="22"/>
  <c r="N60" i="22" s="1"/>
  <c r="O59" i="22"/>
  <c r="O60" i="22" s="1"/>
  <c r="P59" i="22"/>
  <c r="P60" i="22" s="1"/>
  <c r="Q59" i="22"/>
  <c r="Q60" i="22" s="1"/>
  <c r="R59" i="22"/>
  <c r="R60" i="22" s="1"/>
  <c r="S59" i="22"/>
  <c r="S60" i="22" s="1"/>
  <c r="T59" i="22"/>
  <c r="T60" i="22" s="1"/>
  <c r="V59" i="22"/>
  <c r="V60" i="22" s="1"/>
  <c r="I61" i="22"/>
  <c r="J61" i="22"/>
  <c r="K61" i="22"/>
  <c r="L61" i="22"/>
  <c r="M61" i="22"/>
  <c r="N61" i="22"/>
  <c r="O61" i="22"/>
  <c r="P61" i="22"/>
  <c r="Q61" i="22"/>
  <c r="R61" i="22"/>
  <c r="S61" i="22"/>
  <c r="T61" i="22"/>
  <c r="V61" i="22"/>
  <c r="H61" i="22"/>
  <c r="H59" i="22"/>
  <c r="H60" i="22" s="1"/>
  <c r="V38" i="22"/>
  <c r="V57" i="22" s="1"/>
  <c r="U61" i="22" l="1"/>
  <c r="W49" i="22"/>
  <c r="W61" i="22" s="1"/>
  <c r="W33" i="22"/>
  <c r="U33" i="22"/>
  <c r="W31" i="22"/>
  <c r="W32" i="22" s="1"/>
  <c r="U31" i="22"/>
  <c r="U32" i="22" s="1"/>
  <c r="W59" i="22"/>
  <c r="W39" i="22"/>
  <c r="U59" i="22"/>
  <c r="U60" i="22" s="1"/>
  <c r="W36" i="22"/>
  <c r="I10" i="22"/>
  <c r="I29" i="22" s="1"/>
  <c r="I35" i="22" s="1"/>
  <c r="I38" i="22" s="1"/>
  <c r="I57" i="22" s="1"/>
  <c r="J10" i="22"/>
  <c r="J29" i="22" s="1"/>
  <c r="J35" i="22" s="1"/>
  <c r="J38" i="22" s="1"/>
  <c r="J57" i="22" s="1"/>
  <c r="K10" i="22"/>
  <c r="K29" i="22" s="1"/>
  <c r="K35" i="22" s="1"/>
  <c r="K38" i="22" s="1"/>
  <c r="K57" i="22" s="1"/>
  <c r="L10" i="22"/>
  <c r="L29" i="22" s="1"/>
  <c r="L35" i="22" s="1"/>
  <c r="L38" i="22" s="1"/>
  <c r="L57" i="22" s="1"/>
  <c r="M10" i="22"/>
  <c r="M29" i="22" s="1"/>
  <c r="M35" i="22" s="1"/>
  <c r="M38" i="22" s="1"/>
  <c r="M57" i="22" s="1"/>
  <c r="N10" i="22"/>
  <c r="N29" i="22" s="1"/>
  <c r="N35" i="22" s="1"/>
  <c r="N38" i="22" s="1"/>
  <c r="N57" i="22" s="1"/>
  <c r="O10" i="22"/>
  <c r="O29" i="22" s="1"/>
  <c r="O35" i="22" s="1"/>
  <c r="O38" i="22" s="1"/>
  <c r="O57" i="22" s="1"/>
  <c r="P10" i="22"/>
  <c r="P29" i="22" s="1"/>
  <c r="P35" i="22" s="1"/>
  <c r="P38" i="22" s="1"/>
  <c r="P57" i="22" s="1"/>
  <c r="Q10" i="22"/>
  <c r="Q29" i="22" s="1"/>
  <c r="Q35" i="22" s="1"/>
  <c r="Q38" i="22" s="1"/>
  <c r="Q57" i="22" s="1"/>
  <c r="R10" i="22"/>
  <c r="R29" i="22" s="1"/>
  <c r="R35" i="22" s="1"/>
  <c r="R38" i="22" s="1"/>
  <c r="R57" i="22" s="1"/>
  <c r="S10" i="22"/>
  <c r="S29" i="22" s="1"/>
  <c r="S35" i="22" s="1"/>
  <c r="S38" i="22" s="1"/>
  <c r="S57" i="22" s="1"/>
  <c r="T10" i="22"/>
  <c r="T29" i="22" s="1"/>
  <c r="U10" i="22"/>
  <c r="U29" i="22" s="1"/>
  <c r="V10" i="22"/>
  <c r="V29" i="22" s="1"/>
  <c r="W10" i="22"/>
  <c r="W29" i="22" s="1"/>
  <c r="H10" i="22"/>
  <c r="H29" i="22" s="1"/>
  <c r="H35" i="22" s="1"/>
  <c r="I46" i="21"/>
  <c r="H46" i="21"/>
  <c r="I40" i="21"/>
  <c r="H40" i="21"/>
  <c r="H47" i="21" l="1"/>
  <c r="I47" i="21"/>
  <c r="W60" i="22"/>
  <c r="T35" i="22"/>
  <c r="U35" i="22" s="1"/>
  <c r="H38" i="22"/>
  <c r="H57" i="22" s="1"/>
  <c r="I33" i="21"/>
  <c r="I27" i="21"/>
  <c r="H33" i="21"/>
  <c r="H27" i="21"/>
  <c r="I16" i="21"/>
  <c r="I19" i="21" s="1"/>
  <c r="H16" i="21"/>
  <c r="H19" i="21" s="1"/>
  <c r="I54" i="20"/>
  <c r="H54" i="20"/>
  <c r="I48" i="20"/>
  <c r="H48" i="20"/>
  <c r="I41" i="20"/>
  <c r="H41" i="20"/>
  <c r="I35" i="20"/>
  <c r="H35" i="20"/>
  <c r="I19" i="20"/>
  <c r="H19" i="20"/>
  <c r="H9" i="20"/>
  <c r="H18" i="20" s="1"/>
  <c r="I9" i="20"/>
  <c r="I18" i="20" s="1"/>
  <c r="I55" i="20" l="1"/>
  <c r="I24" i="20"/>
  <c r="I27" i="20" s="1"/>
  <c r="T38" i="22"/>
  <c r="T57" i="22" s="1"/>
  <c r="W35" i="22"/>
  <c r="W38" i="22" s="1"/>
  <c r="W57" i="22" s="1"/>
  <c r="U38" i="22"/>
  <c r="U57" i="22" s="1"/>
  <c r="H55" i="20"/>
  <c r="H24" i="20"/>
  <c r="H27" i="20" s="1"/>
  <c r="I42" i="20"/>
  <c r="I34" i="21"/>
  <c r="I49" i="21"/>
  <c r="I51" i="21" s="1"/>
  <c r="H42" i="20"/>
  <c r="H34" i="21"/>
  <c r="H49" i="21" s="1"/>
  <c r="H51" i="21" s="1"/>
  <c r="I89" i="19"/>
  <c r="I99" i="19" s="1"/>
  <c r="I100" i="19" s="1"/>
  <c r="I103" i="19" s="1"/>
  <c r="I102" i="19" s="1"/>
  <c r="H89" i="19"/>
  <c r="H99" i="19" s="1"/>
  <c r="I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I57" i="20" l="1"/>
  <c r="I59" i="20" s="1"/>
  <c r="I59" i="19"/>
  <c r="H59" i="19"/>
  <c r="H57" i="20"/>
  <c r="H59" i="20" s="1"/>
  <c r="H75" i="18"/>
  <c r="H131" i="18" s="1"/>
  <c r="H13" i="19"/>
  <c r="H60" i="19" s="1"/>
  <c r="H44" i="18"/>
  <c r="I75" i="18"/>
  <c r="I131" i="18" s="1"/>
  <c r="I13" i="19"/>
  <c r="I60" i="19" s="1"/>
  <c r="I44" i="18"/>
  <c r="I38" i="18"/>
  <c r="H38" i="18"/>
  <c r="I27" i="18"/>
  <c r="H27" i="18"/>
  <c r="I17" i="18"/>
  <c r="H10" i="18"/>
  <c r="I10" i="18"/>
  <c r="I62" i="19" l="1"/>
  <c r="I63" i="19"/>
  <c r="H63" i="19"/>
  <c r="H9" i="18"/>
  <c r="H72" i="18" s="1"/>
  <c r="H62" i="19"/>
  <c r="H61" i="19"/>
  <c r="I61" i="19"/>
  <c r="I9" i="18"/>
  <c r="I72" i="18" s="1"/>
  <c r="H66" i="19" l="1"/>
  <c r="H67" i="19"/>
  <c r="I66" i="19"/>
  <c r="I67" i="19"/>
  <c r="I65" i="19"/>
  <c r="H65" i="19"/>
  <c r="H88" i="19" s="1"/>
  <c r="H85" i="19" l="1"/>
  <c r="H84" i="19" s="1"/>
  <c r="H100" i="19"/>
  <c r="H103" i="19" l="1"/>
  <c r="H102" i="19" s="1"/>
</calcChain>
</file>

<file path=xl/sharedStrings.xml><?xml version="1.0" encoding="utf-8"?>
<sst xmlns="http://schemas.openxmlformats.org/spreadsheetml/2006/main" count="972" uniqueCount="708">
  <si>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</si>
  <si>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</si>
  <si>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</si>
  <si>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</si>
  <si>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</si>
  <si>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</si>
  <si>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</si>
  <si>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</si>
  <si>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</si>
  <si>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</si>
  <si>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</si>
  <si>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</si>
  <si>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</si>
  <si>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</si>
  <si>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</si>
  <si>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</si>
  <si>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</si>
  <si>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</si>
  <si>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</si>
  <si>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</si>
  <si>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</si>
  <si>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</si>
  <si>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</si>
  <si>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</si>
  <si>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</si>
  <si>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</si>
  <si>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</si>
  <si>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</si>
  <si>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</si>
  <si>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</si>
  <si>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</si>
  <si>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</si>
  <si>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</si>
  <si>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</si>
  <si>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</si>
  <si>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</si>
  <si>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</si>
  <si>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</si>
  <si>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</si>
  <si>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</si>
  <si>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</si>
  <si>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</si>
  <si>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</si>
  <si>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</si>
  <si>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</si>
  <si>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</si>
  <si>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</si>
  <si>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</si>
  <si>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</si>
  <si>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</si>
  <si>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</si>
  <si>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</si>
  <si>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</si>
  <si>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</si>
  <si>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</si>
  <si>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</si>
  <si>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</si>
  <si>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</si>
  <si>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</si>
  <si>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</si>
  <si>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</si>
  <si>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</si>
  <si>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</si>
  <si>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</si>
  <si>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</si>
  <si>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</si>
  <si>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</si>
  <si>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</si>
  <si>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</si>
  <si>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</si>
  <si>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</si>
  <si>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</si>
  <si>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</si>
  <si>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</si>
  <si>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</si>
  <si>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</si>
  <si>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</si>
  <si>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</si>
  <si>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</si>
  <si>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</si>
  <si>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</si>
  <si>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</si>
  <si>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</si>
  <si>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</si>
  <si>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</si>
  <si>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</si>
  <si>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</si>
  <si>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</si>
  <si>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</si>
  <si>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</si>
  <si>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</si>
  <si>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</si>
  <si>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</si>
  <si>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</si>
  <si>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</si>
  <si>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</si>
  <si>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</si>
  <si>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</si>
  <si>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</si>
  <si>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</si>
  <si>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</si>
  <si>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</si>
  <si>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</si>
  <si>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</si>
  <si>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</si>
  <si>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</si>
  <si>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</si>
  <si>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</si>
  <si>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</si>
  <si>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</si>
  <si>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</si>
  <si>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</si>
  <si>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</si>
  <si>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</si>
  <si>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</si>
  <si>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</si>
  <si>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</si>
  <si>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</si>
  <si>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</si>
  <si>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</si>
  <si>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</si>
  <si>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</si>
  <si>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</si>
  <si>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</si>
  <si>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</si>
  <si>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</si>
  <si>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</si>
  <si>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</si>
  <si>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</si>
  <si>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</si>
  <si>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</si>
  <si>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</si>
  <si>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</si>
  <si>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</si>
  <si>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</si>
  <si>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</si>
  <si>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</si>
  <si>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</si>
  <si>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</si>
  <si>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</si>
  <si>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</si>
  <si>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</si>
  <si>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</si>
  <si>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</si>
  <si>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</si>
  <si>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</si>
  <si>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</si>
  <si>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</si>
  <si>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</si>
  <si>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</si>
  <si>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</si>
  <si>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</si>
  <si>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</si>
  <si>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</si>
  <si>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</si>
  <si>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</si>
  <si>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</si>
  <si>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</si>
  <si>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</si>
  <si>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</si>
  <si>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</si>
  <si>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</si>
  <si>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</si>
  <si>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</si>
  <si>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</si>
  <si>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</si>
  <si>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</si>
  <si>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</si>
  <si>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</si>
  <si>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</si>
  <si>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</si>
  <si>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</si>
  <si>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</si>
  <si>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</si>
  <si>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</si>
  <si>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</si>
  <si>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</si>
  <si>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</si>
  <si>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</si>
  <si>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</si>
  <si>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</si>
  <si>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</si>
  <si>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</si>
  <si>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</si>
  <si>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</si>
  <si>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</si>
  <si>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</si>
  <si>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</si>
  <si>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</si>
  <si>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</si>
  <si>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</si>
  <si>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</si>
  <si>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</si>
  <si>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</si>
  <si>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</si>
  <si>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</si>
  <si>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</si>
  <si>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</si>
  <si>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</si>
  <si>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</si>
  <si>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</si>
  <si>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</si>
  <si>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</si>
  <si>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</si>
  <si>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</si>
  <si>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</si>
  <si>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</si>
  <si>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</si>
  <si>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</si>
  <si>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</si>
  <si>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</si>
  <si>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</si>
  <si>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</si>
  <si>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</si>
  <si>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</si>
  <si>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</si>
  <si>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</si>
  <si>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</si>
  <si>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</si>
  <si>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</si>
  <si>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</si>
  <si>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</si>
  <si>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</si>
  <si>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</si>
  <si>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</si>
  <si>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</si>
  <si>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</si>
  <si>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</si>
  <si>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</si>
  <si>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</si>
  <si>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</si>
  <si>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</si>
  <si>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</si>
  <si>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</si>
  <si>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</si>
  <si>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</si>
  <si>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</si>
  <si>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</si>
  <si>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</si>
  <si>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</si>
  <si>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</si>
  <si>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</si>
  <si>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</si>
  <si>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</si>
  <si>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</si>
  <si>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</si>
  <si>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</si>
  <si>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</si>
  <si>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</si>
  <si>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</si>
  <si>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</si>
  <si>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</si>
  <si>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</si>
  <si>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</si>
  <si>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</si>
  <si>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</si>
  <si>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</si>
  <si>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</si>
  <si>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</si>
  <si>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</si>
  <si>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</si>
  <si>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</si>
  <si>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</si>
  <si>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</si>
  <si>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</si>
  <si>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</si>
  <si>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</si>
  <si>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</si>
  <si>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</si>
  <si>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</si>
  <si>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</si>
  <si>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</si>
  <si>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</si>
  <si>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</si>
  <si>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</si>
  <si>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</si>
  <si>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</si>
  <si>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</si>
  <si>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</si>
  <si>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</si>
  <si>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</si>
  <si>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</si>
  <si>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</si>
  <si>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</si>
  <si>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</si>
  <si>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</si>
  <si>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</si>
  <si>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</si>
  <si>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</si>
  <si>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</si>
  <si>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</si>
  <si>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</si>
  <si>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</si>
  <si>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</si>
  <si>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</si>
  <si>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</si>
  <si>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</si>
  <si>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</si>
  <si>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</si>
  <si>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</si>
  <si>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</si>
  <si>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</si>
  <si>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</si>
  <si>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</si>
  <si>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</si>
  <si>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</si>
  <si>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</si>
  <si>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</si>
  <si>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</si>
  <si>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</si>
  <si>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</si>
  <si>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</si>
  <si>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</si>
  <si>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</si>
  <si>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</si>
  <si>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</si>
  <si>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</si>
  <si>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</si>
  <si>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</si>
  <si>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</si>
  <si>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</si>
  <si>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</si>
  <si>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</si>
  <si>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</si>
  <si>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</si>
  <si>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</si>
  <si>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</si>
  <si>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</si>
  <si>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</si>
  <si>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</si>
  <si>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</si>
  <si>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</si>
  <si>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</si>
  <si>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</si>
  <si>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</si>
  <si>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</si>
  <si>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</si>
  <si>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</si>
  <si>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</si>
  <si>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</si>
  <si>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</si>
  <si>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</si>
  <si>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</si>
  <si>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</si>
  <si>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</si>
  <si>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</si>
  <si>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</si>
  <si>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</si>
  <si>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</si>
  <si>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</si>
  <si>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</si>
  <si>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</si>
  <si>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</si>
  <si>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</si>
  <si>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</si>
  <si>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</si>
  <si>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</si>
  <si>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</si>
  <si>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</si>
  <si>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</si>
  <si>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</si>
  <si>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</si>
  <si>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</si>
  <si>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</si>
  <si>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</si>
  <si>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</si>
  <si>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</si>
  <si>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</si>
  <si>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</si>
  <si>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</si>
  <si>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</si>
  <si>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</si>
  <si>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</si>
  <si>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</si>
  <si>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</si>
  <si>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</si>
  <si>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</si>
  <si>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</si>
  <si>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</si>
  <si>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</si>
  <si>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</si>
  <si>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</si>
  <si>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</si>
  <si>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</si>
  <si>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</si>
  <si>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</si>
  <si>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</si>
  <si>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</si>
  <si>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</si>
  <si>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</si>
  <si>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</si>
  <si>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</si>
  <si>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</si>
  <si>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</si>
  <si>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</si>
  <si>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</si>
  <si>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</si>
  <si>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</si>
  <si>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</si>
  <si>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</si>
  <si>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</si>
  <si>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</si>
  <si>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</si>
  <si>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</si>
  <si>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</si>
  <si>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</si>
  <si>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</si>
  <si>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</si>
  <si>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</si>
  <si>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</si>
  <si>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</si>
  <si>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</si>
  <si>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</si>
  <si>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</si>
  <si>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</si>
  <si>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</si>
  <si>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</si>
  <si>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</si>
  <si>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</si>
  <si>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</si>
  <si>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</si>
  <si>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</si>
  <si>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</si>
  <si>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</si>
  <si>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</si>
  <si>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</si>
  <si>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</si>
  <si>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</si>
  <si>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</si>
  <si>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</si>
  <si>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</si>
  <si>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30577</t>
  </si>
  <si>
    <t>529900DUWS1DGNEK4C68</t>
  </si>
  <si>
    <t>Valamar Riviera d.d.</t>
  </si>
  <si>
    <t>Poreč</t>
  </si>
  <si>
    <t>Stancija Kaligari 1</t>
  </si>
  <si>
    <t>uprava@riviera.hr</t>
  </si>
  <si>
    <t>www.valamar-riviera.com</t>
  </si>
  <si>
    <t>Sopta Anka</t>
  </si>
  <si>
    <t>052 408 188</t>
  </si>
  <si>
    <t>anka.sopta@riviera.hr</t>
  </si>
  <si>
    <t>Ernst &amp; Young d.o.o.</t>
  </si>
  <si>
    <t>Berislav Horvat</t>
  </si>
  <si>
    <t>stanje na dan 31.12.2020.</t>
  </si>
  <si>
    <t>u razdoblju 01.01.2020. do 31.12.2020.</t>
  </si>
  <si>
    <t xml:space="preserve">BILJEŠKE UZ FINANCIJSKE IZVJEŠTAJE - GFI
Naziv izdavatelja:   Valamar Riviera d.d.
OIB:   36201212847
Izvještajno razdoblje: 01.01.2020. do 31.12.2020.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(adresa) izdavatelja, pravni oblik izdavatelja, državu osnivanja, matični broj subjekta, osobni identifikacijski broj te, ako je primjenjivo, da je izdavatelj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izdavatelj duguje i koji dospijevaju nakon više od pet godina, kao i ukupna dugovanja izdavatelja pokrivena vrijednim osiguranjem koje je dao izdavatelj, uz naznaku vrste i oblika osiguranja
7. prosječan broj zaposlenih tijekom poslovne godine
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društva u kojemu izdavatelj ima neograničenu odgovornost
17. naziv i sjedište društva koje sastavlja godišnji konsolidirani financijski izvještaj najveće grupe društava u kojoj izdavatelj sudjeluje kao kontrolirani član grupe
18. naziv i sjedište društva koje sastavlja godišnji konsolidirani financijski izvještaj najmanje grupe društava u kojoj izdavatelj sudjeluje kao kontrolirani član i koji je također uključen u grupu društava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</si>
  <si>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GFI-POD BILANCA
stanje na dan 31.12.2019
(u tisućama kuna)</t>
  </si>
  <si>
    <t>GFI-POD
AOP
oznaka</t>
  </si>
  <si>
    <t>REVIDIRANI IZVJEŠTAJ
Bilješka</t>
  </si>
  <si>
    <t xml:space="preserve">
GFI-POD</t>
  </si>
  <si>
    <t>Revidirani izvještaj</t>
  </si>
  <si>
    <t>Razlika</t>
  </si>
  <si>
    <t>Objašnjenje</t>
  </si>
  <si>
    <t>DUGOTRAJNA IMOVINA (AOP 003+010+020+036)</t>
  </si>
  <si>
    <t>002</t>
  </si>
  <si>
    <t xml:space="preserve">  I. Nematerijalna imovina</t>
  </si>
  <si>
    <t>003</t>
  </si>
  <si>
    <t>16</t>
  </si>
  <si>
    <t xml:space="preserve">  II. Materijalna imovina</t>
  </si>
  <si>
    <t>010</t>
  </si>
  <si>
    <t>14+15+30</t>
  </si>
  <si>
    <t xml:space="preserve">  III. Dugotrajna financijska imovina</t>
  </si>
  <si>
    <t>020</t>
  </si>
  <si>
    <t xml:space="preserve">  IV. Potraživanja</t>
  </si>
  <si>
    <t>031</t>
  </si>
  <si>
    <t>Dio 23</t>
  </si>
  <si>
    <t xml:space="preserve">  V. Odgođena porezna imovina</t>
  </si>
  <si>
    <t>036</t>
  </si>
  <si>
    <t>25</t>
  </si>
  <si>
    <t>KRATKOTRAJNA IMOVINA (AOP 038+046+053+063)</t>
  </si>
  <si>
    <t>037</t>
  </si>
  <si>
    <t xml:space="preserve">  I. Zalihe</t>
  </si>
  <si>
    <t>038</t>
  </si>
  <si>
    <t>22</t>
  </si>
  <si>
    <t xml:space="preserve">  II. Potraživanja</t>
  </si>
  <si>
    <t>046</t>
  </si>
  <si>
    <t xml:space="preserve">  III. Financijska imovina</t>
  </si>
  <si>
    <t>053</t>
  </si>
  <si>
    <t xml:space="preserve">  IV. Novac u banci i blagajni</t>
  </si>
  <si>
    <t>063</t>
  </si>
  <si>
    <t>PLAĆENI TROŠKOVI BUDUĆEG RAZDOBLJA I OBRAČUNATI PRIHODI</t>
  </si>
  <si>
    <t>064</t>
  </si>
  <si>
    <t>UKUPNO AKTIVA</t>
  </si>
  <si>
    <t>KAPITAL I REZERVE</t>
  </si>
  <si>
    <t>067</t>
  </si>
  <si>
    <t>27+28</t>
  </si>
  <si>
    <t>REZERVIRANJA</t>
  </si>
  <si>
    <t>088</t>
  </si>
  <si>
    <t>Dio 32+ dio 31</t>
  </si>
  <si>
    <t>DUGOROČNE OBVEZE (AOP 101+105+106)</t>
  </si>
  <si>
    <t>095</t>
  </si>
  <si>
    <t>dio 24+25+
dio 29+dio 30+ dio 31 + dio 39</t>
  </si>
  <si>
    <t xml:space="preserve">  I. Obveze prema bankama i drugim financijskim institucijama</t>
  </si>
  <si>
    <t>Dio 29</t>
  </si>
  <si>
    <t xml:space="preserve">  II. Ostale dugoročne obveze</t>
  </si>
  <si>
    <t>105</t>
  </si>
  <si>
    <t>Dio 24+
     dio 30 + dio 39</t>
  </si>
  <si>
    <t xml:space="preserve">  III. Odgođena porezna obveza</t>
  </si>
  <si>
    <t>106</t>
  </si>
  <si>
    <t>KRATKOROČNE OBVEZE (AOP 108+113+114+115+117+118+119+121)</t>
  </si>
  <si>
    <t>107</t>
  </si>
  <si>
    <t xml:space="preserve">  II. Obveze za predujmove</t>
  </si>
  <si>
    <t>114</t>
  </si>
  <si>
    <t>Dio 31</t>
  </si>
  <si>
    <t xml:space="preserve">  III. Obveze prema  poduzetnicima unutar grupe i obveze prema dobavljačima</t>
  </si>
  <si>
    <t>108 i 115</t>
  </si>
  <si>
    <t xml:space="preserve">  IV. Obveze prema zaposlenicima</t>
  </si>
  <si>
    <t>117</t>
  </si>
  <si>
    <t xml:space="preserve">  V. Obveze za poreze, doprinose i slična davanja</t>
  </si>
  <si>
    <t>118</t>
  </si>
  <si>
    <t xml:space="preserve">  VI. Obveze s osnove udjela u rezultatu i ostale kratkoročne obveze</t>
  </si>
  <si>
    <t>119 i 121</t>
  </si>
  <si>
    <t xml:space="preserve">Dio 24+ dio 30+
dio 31 </t>
  </si>
  <si>
    <t>ODGOĐENO PLAĆANJE TROŠKOVA I PRIHOD BUDUĆEGA RAZDOBLJA</t>
  </si>
  <si>
    <t>122</t>
  </si>
  <si>
    <t>Dio 31+
dio 32</t>
  </si>
  <si>
    <t>UKUPNO PASIVA</t>
  </si>
  <si>
    <t>GFI-POD RAČUN DOBITI I GUBITKA
u razdoblju od 1.1.2019. do 31.12.2019.
(u tisućama kuna)</t>
  </si>
  <si>
    <t>GFI-POD
AOP oznaka</t>
  </si>
  <si>
    <t>Revidirani izvještaj
Bilješka</t>
  </si>
  <si>
    <t>POSLOVNI PRIHODI (AOP 126+127+128+129+130)</t>
  </si>
  <si>
    <t>125</t>
  </si>
  <si>
    <t xml:space="preserve">  I. Prihodi od prodaje s poduzetnicima unutar grupe i prihodi od prodaje (izvan grupe)</t>
  </si>
  <si>
    <t>126+127</t>
  </si>
  <si>
    <t xml:space="preserve">  II. Prihodi na temelju upotrebe vlastitih proizvoda, roba i usluga, ostali poslovni prihodi s poduzetnicima unutar grupe te ostali poslovni prihodi (izvan grupe)</t>
  </si>
  <si>
    <t>128+129+130</t>
  </si>
  <si>
    <t>Dio 6+
dio 10</t>
  </si>
  <si>
    <t>POSLOVNI RASHODI (AOP 133+137+141+142+143+146+153)</t>
  </si>
  <si>
    <t>131</t>
  </si>
  <si>
    <t xml:space="preserve">  I. Materijalni troškovi</t>
  </si>
  <si>
    <t>133</t>
  </si>
  <si>
    <t xml:space="preserve">  II. Troškovi osoblja</t>
  </si>
  <si>
    <t>137</t>
  </si>
  <si>
    <t>Dio 8</t>
  </si>
  <si>
    <t xml:space="preserve">  III. Amortizacija</t>
  </si>
  <si>
    <t>141</t>
  </si>
  <si>
    <t>14+15+16+30</t>
  </si>
  <si>
    <t xml:space="preserve">  IV. Ostali troškovi</t>
  </si>
  <si>
    <t>142</t>
  </si>
  <si>
    <t>Dio 8+
dio 9</t>
  </si>
  <si>
    <t xml:space="preserve">  V. Vrijednosna usklađenja</t>
  </si>
  <si>
    <t>143</t>
  </si>
  <si>
    <t>Dio 9</t>
  </si>
  <si>
    <t xml:space="preserve">  VI. Rezerviranja</t>
  </si>
  <si>
    <t>146</t>
  </si>
  <si>
    <t xml:space="preserve">  VIII. Ostali poslovni rashodi</t>
  </si>
  <si>
    <t>153</t>
  </si>
  <si>
    <t>FINANCIJSKI PRIHODI</t>
  </si>
  <si>
    <t>154</t>
  </si>
  <si>
    <t>FINANCIJSKI RASHODI</t>
  </si>
  <si>
    <t>165</t>
  </si>
  <si>
    <t>177</t>
  </si>
  <si>
    <t>UKUPNI RASHODI (AOP 131+165)</t>
  </si>
  <si>
    <t>178</t>
  </si>
  <si>
    <t>DOBIT ILI GUBITAK PRIJE OPOREZIVANJA (AOP 177-178)</t>
  </si>
  <si>
    <t>179</t>
  </si>
  <si>
    <t>POREZ NA DOBIT</t>
  </si>
  <si>
    <t>182</t>
  </si>
  <si>
    <t>DOBIT RAZDOBLJA (AOP 179-182)</t>
  </si>
  <si>
    <t>184</t>
  </si>
  <si>
    <t>GFI-POD IZVJEŠTAJ O NOVČANOM TOKU
u razdoblju od 1.1.2019. do 31.12.2019.
(u tisućama kuna)</t>
  </si>
  <si>
    <t>A) NETO NOVČANI TOKOVI OD POSLOVNIH AKTIVNOSTI</t>
  </si>
  <si>
    <t xml:space="preserve">B) NETO NOVČANI TOKOVI OD INVESTICIJSKIH AKTIVNOSTI </t>
  </si>
  <si>
    <t>034</t>
  </si>
  <si>
    <t>C) NETO NOVČANI TOKOVI OD FINANCIJSKIH AKTIVNOSTI</t>
  </si>
  <si>
    <t>D) NETO POVEĆANJE ILI SMANJENJE NOVČANIH TOKOVA (AOP 020+034+046)</t>
  </si>
  <si>
    <t>048</t>
  </si>
  <si>
    <t>049</t>
  </si>
  <si>
    <t>F) NOVAC I NOVČANI EKVIVALENTI NA KRAJU RAZDOBLJA (AOP 048+049)</t>
  </si>
  <si>
    <t>050</t>
  </si>
  <si>
    <t>GFI-POD IZVJEŠTAJ O PROMJENAMA KAPITALA
u razdoblju od 1.1.2019. do 31.12.2019.
(u tisućama kuna)</t>
  </si>
  <si>
    <t>KAPITAL I REZERVE (AOP 068 do 070+076+077+081+084+087)</t>
  </si>
  <si>
    <t>GFI-POD IZVJEŠTAJ O PROMJENAMA KAPITALA
u razdoblju od 1.1.2020. do 31.12.2020.
(u tisućama kuna)</t>
  </si>
  <si>
    <t>Rekapitulacija usporedbe GFI-POD reklasificirane bilance i bilance iz Revidiranih izvještaja za 2019. godinu</t>
  </si>
  <si>
    <t>GFI-POD BILANCA
stanje na dan 31.12.2020.
(u tisućama kuna)</t>
  </si>
  <si>
    <t>Valamar Obertauern GmbH</t>
  </si>
  <si>
    <t>Obertauern</t>
  </si>
  <si>
    <t>195893 D</t>
  </si>
  <si>
    <t>Valamar A GmbH</t>
  </si>
  <si>
    <t>Tamsweg</t>
  </si>
  <si>
    <t>486431 S</t>
  </si>
  <si>
    <t>Hoteli Makarska d.d.</t>
  </si>
  <si>
    <t>Makarska</t>
  </si>
  <si>
    <t>Palme Turizam  d.o.o.</t>
  </si>
  <si>
    <t>Dubrovnik</t>
  </si>
  <si>
    <t xml:space="preserve">Magične stijene d.o.o. </t>
  </si>
  <si>
    <t>oo</t>
  </si>
  <si>
    <t>GRUPA</t>
  </si>
  <si>
    <t>14+15+16+
dio 18b+20+dio 21+25+dio 30</t>
  </si>
  <si>
    <t>GFI-POD stavka "Materijalna imovina" (AOP 010; HRK 5.558.203 tis.) je u Revidiranom izvještaju iskazana u stavkama "Nekretnine, postrojenja i oprema" (Bilješka 14 u usporedivom iznosu HRK 5.536.230 tis.), "Ulaganja u nekretnine" (Bilješka 15 u usporedivom iznosu HRK 6.449 tis.) te "Imovina s pravom korištenja" (Bilješka 30 u usporedivom iznosu HRK 15.524 tis.).</t>
  </si>
  <si>
    <t>Dio18b+20+dio21</t>
  </si>
  <si>
    <t>GFI-POD stavka "Financijska imovina" (AOP 020; HRK 48.172 tis.) je u Revidiranom izvještaju iskazana u stavkama "Udjel u pridruženom subjektu" (Bilješka 18b u usporedivom iznosu HRK 47.668 tis.),  "Financijska imovina" (Bilješka 20 u usporedivom iznosu HRK 391 tis.) te u dugoročnom dijelu stavke "Krediti i depoziti" (Bilješka 21 u usporedivom iznosu HRK 113 tis.).</t>
  </si>
  <si>
    <t>Dio 21+22+
dio 23+ dio 24+26</t>
  </si>
  <si>
    <t>Obzirom na drukčiji prikaz, a radi usporedivosti GFI-POD i Revidiranog izvještaja nužno je zbirno promatrati GFI-POD stavke "Kratkotrajna imovina" (AOP 037; HRK 618.568 tis.) i "Plaćeni troškovi budućeg razdoblja i obračunati prihodi" (AOP 064; HRK 20.339 tis.) u odnosu na stavku "Kratkotrajna imovina" Revidiranog izvješća (HRK 638.907 tis.).</t>
  </si>
  <si>
    <t>GFI-POD stavka "Potraživanja" (AOP 046; HRK 41.772 tis.) je u Revidiranom izvještaju iskazana unutar stavaka "Kupci i ostala potraživanja" (Bilješka 23; "Potraživanja od kupaca - neto" HRK 20.858 tis., "Potraživanja za više plaćeni PDV" HRK 13.000 tis., "Predujmovi dobavljačima" HRK 1.136 tis., "Potraživanja od zaposlenih" HRK 936 tis., "Potraživanja od državnih institucija" HRK 1.119 tis., "Ostala kratkoročna potraživanja" HRK 465 tis.) te "Potraživanja za preplaćeni porez na dobit" (u usporedivom iznosu HRK 4.258 tis. - prikazan u bilanci kao zasebna stavka).
Napomena: Ukupna stavka "Kupci i ostala potraživanja" Revidiranog izvješća (Bilješka 23) u iznosu HRK 57.852 tis. je iskazana u stavkama "Potraživanja" (AOP 046: HRK 37.514 tis.) te "Plaćeni troškovi budućeg razdoblja i obračunati prihodi" (AOP 064; HRK 20.339 tis.).</t>
  </si>
  <si>
    <t>Dio 21 + dio 24</t>
  </si>
  <si>
    <t>GFI-POD stavka "Financijska imovina" (AOP 053; HRK 828 tis.) je u Revidiranom izvještaju iskazana u stavci "Financijska imovina po kategorijama" (Bilješka 24; "Derivativni finan. istrumenti" u usporedivom iznosu HRK 140 tis.) te "Krediti i depoziti" - kratkoročni dio (Bilješka 21 u usporedivom iznosu HRK 688 tis.).</t>
  </si>
  <si>
    <t xml:space="preserve">26 </t>
  </si>
  <si>
    <t>GFI-POD stavka "Novac u banci i blagajni" (AOP 063; HRK 550.143 tis.) je u Revidiranom izvještaju iskazana u stavci "Novac i novčani ekvivalenti" (Bilješka 26 u usporedivom iznosu HRK 550.143 tis.).</t>
  </si>
  <si>
    <t xml:space="preserve">Dio 23 </t>
  </si>
  <si>
    <t>GFI-POD stavka "Plaćeni troškovi budućeg razdoblja i obračunati prihodi" (AOP 064; HRK 20.339 tis.) je u Revidiranom izvještaju iskazana unutar stavke "Kupci i ostala potraživanja" (Bilješka 23; "Obračunati nefakturirani prihodi" HRK 3.222 tis., "Potraživanja za kamatu" HRK 24 tis., "Unaprijed plaćeni troškovi" HRK 17.093 tis.).
Napomena: Ukupna stavka "Kupci i ostala potraživanja" Revidiranog izvješća (Bilješka 23) u iznosu HRK 57.852 tis. je iskazana u stavkama "Potraživanja" (AOP 046: HRK 37.514 tis.) te "Plaćeni troškovi budućeg razdoblja i obračunati prihodi" (AOP 064; HRK 20.339 tis.).</t>
  </si>
  <si>
    <t>GFI-POD stavka "Kapital i rezerve" (AOP 067; HRK 3.219.070 tis.) je u Revidiranom izvještaju iskazana u stavci "Dionička glavnica" (Bilješke 27 i 28 u usporedivom iznosu HRK 3.219.070 tis.).</t>
  </si>
  <si>
    <t>GFI-POD stavka "Rezerviranja" (AOP 088; HRK 125.530 tis.) je u Revidiranom izvještaju iskazana u dugoročnim obvezama u stavci "Rezerviranja" (Bilješka 32 u usporedivom iznosu HRK 66.858 tis.) i u dugoročnim obvezama stavke "Naknade za koncesije" (Bilješka 31 u usporedivom iznosu HRK 58.672 tis.).</t>
  </si>
  <si>
    <t>Obzirom na drukčiji prikaz, a radi usporedivosti GFI-POD i Revidiranog izvještaja nužno je zbirno promatrati GFI-POD stavke "Dugoročne obveze" (AOP 095; HRK 2.546.867 tis.) i "Rezerviranja" (AOP 088; HRK 125.530 tis.) u odnosu na stavku "Dugoročne obveze" Revidiranog izvješća (HRK 2.672.396 tis.).</t>
  </si>
  <si>
    <t>101+100</t>
  </si>
  <si>
    <t>GFI-POD stavke "Obveze prema bankama i drugim financijskim institucijama" (AOP 101; HRK 2.443.663 tis.) i "Obveze za zajmove, depozite i slično" (AOP 100 HRK 2.652 tis.) su u Revidiranom izvještaju iskazane u dugoročnom dijelu stavke "Posudbe" (Bilješka 29 u usporedivom iznosu HRK 2.446.315 tis.).</t>
  </si>
  <si>
    <r>
      <t>GFI-POD stavka "Ostale dugoročne obveze" (AOP 105; HRK 37.506</t>
    </r>
    <r>
      <rPr>
        <sz val="9"/>
        <color rgb="FFFF0000"/>
        <rFont val="Arial"/>
        <family val="2"/>
        <charset val="238"/>
      </rPr>
      <t xml:space="preserve"> </t>
    </r>
    <r>
      <rPr>
        <sz val="9"/>
        <rFont val="Arial"/>
        <family val="2"/>
        <charset val="238"/>
      </rPr>
      <t>tis.)</t>
    </r>
    <r>
      <rPr>
        <sz val="9"/>
        <color theme="1"/>
        <rFont val="Arial"/>
        <family val="2"/>
        <charset val="238"/>
      </rPr>
      <t xml:space="preserve"> je u Revidiranom izvještaju iskazana unutar dugoročnog dijela stavke "Derivativni financijski instrumenti" (Bilješka 24 u usporedivom iznosu HRK 11.023 tis.), "Obveze za imovinu s pravom korištenja" (Bilješka 30 u usporedivom iznosu HRK 8.189 tis.) te "Stjecanje udjela u pridruženom subjektu Helios Faros d.d." (Bilješka 39 u usporedivom iznosu HRK 18.294 tis.).
Napomena: Ukupni iznos stavke "Derivativni financijski instrumenti" Revidiranog izvješća (Bilješka 24) u iznosu 17.048 tis. je iskazan u stavkama "Ostale dugoročne obveze" (AOP 105; HRK 11.023 tis.) i "Ostale kratkoročne obveze" (AOP 121; HRK 6.025 tis.).</t>
    </r>
  </si>
  <si>
    <t>103</t>
  </si>
  <si>
    <t xml:space="preserve">dio 24+29 + 
dio 30 + dio 31
</t>
  </si>
  <si>
    <t>Obzirom na drukčiji prikaz, a radi usporedivosti GFI-POD i Revidiranog izvještaja nužno je zbirno promatrati GFI-POD stavke "Kratkoročne obveze" (AOP 107; HRK 526.342 tis.) i "Odgođeno plaćanje troškova i prihod budućeg razdoblja" (AOP 122; HRK 77.495 tis.) u odnosu na stavke "Kratkoročne obveze" Revidiranog izvješća (HRK 603.836 tis.).</t>
  </si>
  <si>
    <t>113+112</t>
  </si>
  <si>
    <r>
      <t>G</t>
    </r>
    <r>
      <rPr>
        <sz val="9"/>
        <rFont val="Arial"/>
        <family val="2"/>
        <charset val="238"/>
      </rPr>
      <t>FI-POD stavke "Obveze prema bankama i drugim financijskim institucijama" (AOP 113; HRK 285.262 tis.) i "Obveze za zajmove, depozite i slično" (AOP 112; HRK 2.755 tis.) su u Revidiranom izvještaju iskazana unutar kratkoročnog dijela stavke "Posudbe" (Bilješka 29; "Obveze po kreditima banaka"</t>
    </r>
    <r>
      <rPr>
        <sz val="9"/>
        <color theme="1"/>
        <rFont val="Arial"/>
        <family val="2"/>
        <charset val="238"/>
      </rPr>
      <t xml:space="preserve"> u </t>
    </r>
    <r>
      <rPr>
        <sz val="9"/>
        <rFont val="Arial"/>
        <family val="2"/>
        <charset val="238"/>
      </rPr>
      <t>usporedivom iznosu HRK 288.017 tis.).</t>
    </r>
  </si>
  <si>
    <r>
      <t>GFI-POD stavka "Obveze za predujmove" (AOP 114; HRK 38.364 tis.) je u Revidiranom izvještaju iskazana unutar kratkoročnog dijela stavke "Dobavljači i ostale obveze" (Bilješka</t>
    </r>
    <r>
      <rPr>
        <sz val="9"/>
        <rFont val="Arial"/>
        <family val="2"/>
        <charset val="238"/>
      </rPr>
      <t xml:space="preserve"> 31</t>
    </r>
    <r>
      <rPr>
        <sz val="9"/>
        <color theme="1"/>
        <rFont val="Arial"/>
        <family val="2"/>
        <charset val="238"/>
      </rPr>
      <t>; "Obveze za predujmove" u usporedivom iznosu HRK 38.364 tis.). 
Napomena: Ukupan kratkoročni dio stavke "Dobavljači i ostale obveze" Revidiranog izvješća (Bilješka 31) u iznosu HRK 284.708 tis. je iskazan u stavkama "Obveze za predujmove" (AOP 114; HRK 38.364 tis.), "Obveze prema poduzetnicima unutar grupe i obveze prema dobavljačima" (AOP 108 i 115; HRK 145.746 tis.), "Obveze prema zaposlenicima" (AOP 117; HRK 29.133 tis.), "Obveze za poreze, doprinose i slična davanja" (AOP 118; HRK 12.306 tis.), "Obveze s osnove udjela u rezultatu" (AOP 119; HRK 389 tis.), " Ostale kratkoročne obveze" (AOP 121; HRK 2.542 tis.) te "Odgođeno plaćanje troškova i prihod budućeg razdoblja" (AOP 122; HRK 56.228 tis.).</t>
    </r>
  </si>
  <si>
    <t>GFI-POD stavke "Obveze prema poduzetnicima unutar grupe" (AOP 108; HRK 24 tis.) i "Obveze prema dobavljačima" (AOP 115; HRK 145.722 tis.) je u Revidiranom izvještaju iskazana unutar kratkoročnog dijela stavke "Dobavljači i ostale obveze" (Bilješka 31; "Obveze prema dobavljačima" HRK 145.728 tis., "Obveze prema dobavljačima - povezana društva" HRK 18 tis.).
Napomena: Ukupan kratkoročni dio stavke "Dobavljači i ostale obveze" Revidiranog izvješća (Bilješka 31) u iznosu HRK 284.708 tis. je iskazan u stavkama "Obveze za predujmove" (AOP 114; HRK 38.364 tis.), "Obveze prema poduzetnicima unutar grupe i obveze prema dobavljačima" (AOP 108 i 115; HRK 145.746 tis.), "Obveze prema zaposlenicima" (AOP 117; HRK 29.133 tis.), "Obveze za poreze, doprinose i slična davanja" (AOP 118; HRK 12.306 tis.), "Obveze s osnove udjela u rezultatu" (AOP 119; HRK 389 tis.), " Ostale kratkoročne obveze" (AOP 121; HRK 2.542 tis.) te "Odgođeno plaćanje troškova i prihod budućeg razdoblja" (AOP 122; HRK 56.228 tis.).</t>
  </si>
  <si>
    <t>GFI-POD stavka "Obveze prema zaposlenicima" (AOP 117; HRK 29.133 tis.) je u Revidiranom izvještaju iskazana unutar kratkoročnog dijela stavke "Dobavljači i ostale obveze" (Bilješka 31; "Obveze prema zaposlenima" u usporedivom iznosu HRK 29.133 tis.).
Napomena: Ukupan kratkoročni dio stavke "Dobavljači i ostale obveze" Revidiranog izvješća (Bilješka 31) u iznosu HRK 284.708 tis. je iskazan u stavkama "Obveze za predujmove" (AOP 114; HRK 38.364 tis.), "Obveze prema poduzetnicima unutar grupe i obveze prema dobavljačima" (AOP 108 i 115; HRK 145.746 tis.), "Obveze prema zaposlenicima" (AOP 117; HRK 29.133 tis.), "Obveze za poreze, doprinose i slična davanja" (AOP 118; HRK 12.306 tis.), "Obveze s osnove udjela u rezultatu" (AOP 119; HRK 389 tis.), " Ostale kratkoročne obveze" (AOP 121; HRK 2.542 tis.) te "Odgođeno plaćanje troškova i prihod budućeg razdoblja" (AOP 122; HRK 56.228 tis.).</t>
  </si>
  <si>
    <t>GFI-POD stavka "Obveze za poreze, doprinose i slična davanja" (AOP 118; HRK 12.309 tis.) je u Revidiranom izvještaju iskazana unutar kratkoročnog dijela stavke "Dobavljači i ostale obveze" (Bilješka 31; "Obveze za poreze i doprinose i druge obveze" u usporedivom iznosu HRK 12.306 tis.) te "Obveze za porez iz dobit" (u usporedivom iznosu HRK 3 tis.).
Napomena: Ukupan kratkoročni dio stavke "Dobavljači i ostale obveze" Revidiranog izvješća (Bilješka 31) u iznosu HRK 284.708 tis. je iskazan u stavkama "Obveze za predujmove" (AOP 114; HRK 38.364 tis.), "Obveze prema poduzetnicima unutar grupe i obveze prema dobavljačima" (AOP 108 i 115; HRK 145.746 tis.), "Obveze prema zaposlenicima" (AOP 117; HRK 29.133 tis.), "Obveze za poreze, doprinose i slična davanja" (AOP 118; HRK 12.306 tis.), "Obveze s osnove udjela u rezultatu" (AOP 119; HRK 389 tis.), " Ostale kratkoročne obveze" (AOP 121; HRK 2.542 tis.) te "Odgođeno plaćanje troškova i prihod budućeg razdoblja" (AOP 122; HRK 56.228 tis.).</t>
  </si>
  <si>
    <t>GFI-POD stavka "Obveze s osnove udjela u rezultatu" (AOP 119; HRK 389 tis.) i "Ostale kratkoročne obveze" (AOP 121; HRK 12.383 tis.) je u Revidiranom izvještaju iskazana unutar kratkoročnih dijelova stavki "Dobavljači i ostale obveze" (Bilješka 31; "Obveza za dividendu" HRK 389 tis., "Ostale obveze" HRK 2.542 tis.), kratkoročni dio "Obveze za imovinu s pravom korištenja" (Bilješka 30 u usporedivom iznosu HRK 3.817 tis) te "Derivativni financijski instrumenti" (Bilješka 24 u usporedivom iznosu HRK 6.025 tis.).
Napomena: Ukupan kratkoročni dio stavke "Dobavljači i ostale obveze" Revidiranog izvješća (Bilješka 31) u iznosu HRK 284.708 tis. je iskazan u stavkama "Obveze za predujmove" (AOP 114; HRK 38.364 tis.), "Obveze prema poduzetnicima unutar grupe i obveze prema dobavljačima" (AOP 108 i 115; HRK 145.746 tis.), "Obveze prema zaposlenicima" (AOP 117; HRK 29.133 tis.), "Obveze za poreze, doprinose i slična davanja" (AOP 118; HRK 12.306 tis.), "Obveze s osnove udjela u rezultatu" (AOP 119; HRK 389 tis.), " Ostale kratkoročne obveze" (AOP 121; HRK 2.542 tis.) te "Odgođeno plaćanje troškova i prihod budućeg razdoblja" (AOP 122; HRK 56.228 tis.). 
Ukupan kratkoročni dio stavke "Derivativni financijski instrumenti" Revidiranog izvješća (Bilješka 24) u iznosu HRK 6.025 tis. je iskazan u stavci "Ostale kratkoročne obveze" (AOP 121; HRK 6.025 tis.).</t>
  </si>
  <si>
    <r>
      <t>GFI-POD stavka "Odgođeno plaćanje troškova i prihod budućeg razdoblja" (AOP 122; HRK 77.495 tis.) je u Revidiranom izvještaju iskazana unutar stavaka  "Dobavljači i ostale obveze" (Bilješka 31; "Obveze po kamatama" HRK 2.513 tis., kratkoročni dio stavke "Naknada za koncesije"</t>
    </r>
    <r>
      <rPr>
        <b/>
        <sz val="9"/>
        <color rgb="FF00B0F0"/>
        <rFont val="Arial"/>
        <family val="2"/>
        <charset val="238"/>
      </rPr>
      <t xml:space="preserve"> </t>
    </r>
    <r>
      <rPr>
        <b/>
        <sz val="9"/>
        <color rgb="FF333399"/>
        <rFont val="Arial"/>
        <family val="2"/>
        <charset val="238"/>
      </rPr>
      <t>HRK 2.982 tis., "Obveze za ukalkulirani godišnji odmor i sate preraspodjele" HRK 23.284 tis., "Obračunate obveze za porez na dodanu vrijednost u nerealiziranim prihodima" HRK 383 tis., "Obveze za ukalkulirane troškove" HRK 27.066 tis.) te kratkoročnog dijela stavki "Rezerviranja" (Bilješka 32; kratkoročni dio stavke "Otpremnine i jubilarne nagrade" HRK 1.425 tis. te "Bonusi" HRK 19.842 tis.).
Napomena: Ukupan kratkoročni dio stavke "Dobavljači i ostale obveze" Revidiranog izvješća (Bilješka 31) u iznosu HRK 284.708 tis. je iskazan u stavkama "Obveze za predujmove" (AOP 114; HRK 38.364 tis.), "Obveze prema poduzetnicima unutar grupe i obveze prema dobavljačima" (AOP 108 i 115; HRK 145.746 tis.), "Obveze prema zaposlenicima" (AOP 117; HRK 29.133 tis.), "Obveze za poreze, doprinose i slična davanja" (AOP 118; HRK 12.306 tis.), "Obveze s osnove udjela u rezultatu" (AOP 119; HRK 389 tis.), " Ostale kratkoročne obveze" (AOP 121; HRK 2.542 tis.) te "Odgođeno plaćanje troškova i prihod budućeg razdoblja" (AOP 122; HRK 56.228 tis.). 
Ukupan kratkoročni dio stavke "Rezerviranja" Revidiranog izvješća (Bilješka 32) u iznosu 21.267 tis. je iskazan u stavci "Odgođeno plaćanje troškova i prihod budućeg razdoblja" (AOP 122; HRK 21.267 tis.).</t>
    </r>
  </si>
  <si>
    <r>
      <t>GFI-POD stavke "Prihodi na temelju upotrebe vlastitih proizvoda, roba i usluga" (AOP 128; HRK 510 tis.) i "Ostali poslovni prihodi (izvan grupe)" (AOP 130; HRK 67.849 tis.) su u Revidiranom izvještaju iskazane unutar stavki "Ostali prihodi" (Bilješka 6; "Prihod od donacija i ostalo" HRK 3.519 tis., "Prihod od ukidanja rezervacija" HRK 4.527 tis., "Prihod od prefakturiranja" HRK 2.197 tis., "Prihod od osiguranja i po sudskim žalbama" HRK 3.494 tis., "Prihod od upotrebe vlastitih proizvoda i usluga" HRK 510 tis., "Naplata otpisanih potraživanja" HRK 656 tis., "Ostali prihodi" HRK 10.701 tis.) te "Ostali dobici/(gubici) - neto" (Bilješka 10; "Neto dobici od prodaje nekretnina, postrojenja i opreme"</t>
    </r>
    <r>
      <rPr>
        <sz val="9"/>
        <color rgb="FFFF0000"/>
        <rFont val="Arial"/>
        <family val="2"/>
        <charset val="238"/>
      </rPr>
      <t xml:space="preserve"> </t>
    </r>
    <r>
      <rPr>
        <sz val="9"/>
        <color theme="1"/>
        <rFont val="Arial"/>
        <family val="2"/>
        <charset val="238"/>
      </rPr>
      <t>HRK 42.755 tis.).
Napomena: Ukupan iznos stavke "Ostali prihodi" Revidiranog izvješća (Bilješka 6) u iznosu HRK 25.603 tis. je iskazan u stavci "Prihodi na temelju upotrebe vlastitih proizvoda, roba i usluga, ostali poslovni prihodi s poduzetnicima unutar grupe te ostali poslovni prihodi (izvan grupe)" (AOP 128, 129 i 130; HRK 25.603 tis.). 
Ukupan iznos stavke "Ostali dobici/(gubici) - neto" Revidiranog izvješća (Bilješka 10) u iznosu HRK 42.755 tis. je iskazan u stavci "Prihodi na temelju upotrebe vlastitih proizvoda, roba i usluga, ostali poslovni prihodi s poduzetnicima unutar grupe te ostali poslovni prihodi (izvan grupe)" (AOP 128, 129 i 130; HRK 42.755 tis.).</t>
    </r>
  </si>
  <si>
    <t>GFI-POD stavka "Materijalni troškovi" (AOP 133; HRK 609.248 tis.) je u Revidiranom izvještaju iskazana u stavci "Nabavna vrijednost materijala i usluga" (Bilješka 7 u usporedivom iznosu HRK 609.248 tis.).</t>
  </si>
  <si>
    <t>GFI-POD stavka "Troškovi osoblja" (AOP 137; HRK 583.409 tis.) je u Revidiranom izvještaju iskazana unutar stavke "Troškovi zaposlenih" (Bilješka 8; "Plaće - neto" HRK 363.402 tis., "Troškovi mirovinskog osiguranja" HRK 106.620 tis., "Troškovi zdravstvenog osiguranja" HRK 77.657 tis., "Ostalo (doprinosi i porezi)" HRK 35.731 tis.
Napomena: Ukupan iznos stavke "Troškovi zaposlenih" Revidiranog izvješća (Bilješka 8) u iznosu HRK 681.902 tis. je iskazan u stavkama "Troškovi osoblja" (AOP 137; HRK 583.409 tis.), "Ostali troškovi" (AOP 142; HRK 93.601 tis.) i "Rezerviranja" (AOP 146; HRK 4.890 tis.).</t>
  </si>
  <si>
    <t>GFI-POD stavka "Ostali troškovi" (AOP 142; HRK 197.392 tis.) je u Revidiranom izvještaju iskazana unutar stavki "Troškovi zaposlenih" (Bilješka 8; "Trošak otpremnina" HRK 1.063 tis., "Ostali troškovi zaposlenih" HRK 92.538 tis.) te "Ostali poslovni rashodi" (Bilješka 9; "Komunalne naknade, koncesije i dr." HRK 60.374 tis., "Profesionalne usluge i dr. naknade" HRK 22.636 tis., "Troškovi reprezentacije" HRK 8.246 tis. HRK, "Premije osiguranja" HRK 7.169 tis., "Bankarske usluge" HRK 3.102 tis., "Stručni časopisi i dr. administrativni troškovi" HRK 2.263 tis.).
Napomena: Ukupan iznos stavke "Troškovi zaposlenih" Revidiranog izvješća (Bilješka 8) u iznosu HRK 681.902 tis. je iskazan u stavkama "Troškovi osoblja" (AOP 137; HRK 583.409 tis.), "Ostali troškovi" (AOP 142; HRK 93.601 tis.) i "Rezerviranja" (AOP 146; HRK 4.890 tis.). 
Ukupan iznos stavke "Ostali poslovni rashodi" Revidiranog izvješća (Bilješka 9) u iznosu HRK 148.161 tis. je iskazan u stavkama "Ostali troškovi" (AOP 142; HRK 103.790 tis.), "Vrijednosna usklađenja" (AOP 143; HRK 588 tis.), "Rezerviranja" (AOP 146; HRK 3.938 tis.) te "Ostali poslovni rashodi" (AOP 153; HRK 39.845 tis.).</t>
  </si>
  <si>
    <t>GFI-POD stavka "Vrijednosna usklađenja" (AOP 143; HRK 588 tis.) je u Revidiranom izvještaju iskazana unutar stavke "Ostali poslovni rashodi" (Bilješka 9; "Vrijednosno usklađenje imovine" u usporedivom iznosu HRK 588 tis.).
Napomena: Ukupan iznos stavke "Ostali poslovni rashodi" Revidiranog izvješća (Bilješka 9) u iznosu HRK 148.161 tis. je iskazan u stavkama "Ostali troškovi" (AOP 142; HRK 103.790 tis.), "Vrijednosna usklađenja" (AOP 142; HRK 588 tis.), "Rezerviranja" (AOP 146; HRK 3.938 tis.) te "Ostali poslovni rashodi" (AOP 153; HRK 39.845 tis.).</t>
  </si>
  <si>
    <t>GFI-POD stavka "Rezerviranja" (AOP 146; HRK 8.828 tis.) je u Revidiranom izvještaju iskazana unutar stavki "Troškovi zaposlenih" (Bilješka 8; "Rezerviranja za otpremnine i jubilarne nagrade" HRK 4.890 tis.) te "Ostali poslovni rashodi" (Bilješka 9; "Rezerviranja" HRK 3.938 tis.).
Napomena: Ukupan iznos stavke "Troškovi zaposlenih" Revidiranog izvješća (Bilješka 8) u iznosu HRK 681.902 tis. je iskazan u stavkama "Troškovi osoblja" (AOP 137; HRK 583.409 tis.), "Ostali troškovi" (AOP 142; HRK 93.601 tis.) i "Rezerviranja" (AOP 146; HRK 4.890 tis.).  
Ukupan iznos stavke "Ostali poslovni rashodi" Revidiranog izvješća (Bilješka 9) u iznosu HRK 148.161 tis. je iskazan u stavkama "Ostali troškovi" (AOP 142; HRK 103.790 tis.), "Vrijednosna usklađenja" (AOP 142; HRK 588 tis.), "Rezerviranja" (AOP 146; HRK 3.938 tis.) te "Ostali poslovni rashodi" (AOP 153; HRK 39.845 tis.).</t>
  </si>
  <si>
    <t>GFI-POD stavka "Ostali poslovni rashodi" (AOP 153; HRK 39.845 tis.) je u Revidiranom izvještaju iskazana unutar stavki "Ostali poslovni rashodi" (Bilješka 9; "Otpisi nekretnina, postrojenja i oprema" HRK 31.971 tis., "Ostali poslovni rashodi" HRK 7.874 tis.).
Napomena: Ukupan iznos stavke "Ostali poslovni rashodi" Revidiranog izvješća (Bilješka 9) u iznosu HRK 148.161 tis. je iskazan u stavkama "Ostali troškovi" (AOP 142; HRK 103.790 tis.), "Vrijednosna usklađenja" (AOP 142; HRK 588 tis.), "Rezerviranja" (AOP 146; HRK 3.938 tis.) te "Ostali poslovni rashodi" (AOP 153; HRK 39.845 tis.).</t>
  </si>
  <si>
    <t>Dio 11</t>
  </si>
  <si>
    <t>GFI-POD stavka "Financijski prihodi" (AOP 154; HRK 10.673 tis.) je u Revidiranom izvještaju iskazana unutar stavki "Neto financijski prihodi/(rashodi)" u dijelu financijskih prihoda (Bilješka 11; "Prihodi od kamata" HRK 342 tis., "Neto pozitivne tečajne razlike – ostale" HRK 4.099 tis., "Realizirani neto dobici od promjene vrijednosti valutnih terminskih ugovora i kamatnog swap-a" HRK 1.359 tis., "Neto dobici od prodaje financijske imovine" HRK 1.438 tis., "Prihodi od cassa sconto" HRK 3.007 tis., "Prihod od dividendi" 116 tis., "Ostali novčani prinosi" HRK 312 tis.).
Napomena: Ukupan iznos stavke "Neto financijski rashodi" Revidiranog izvješća (Bilješka 11) u iznosu HRK 61.858 tis. je iskazan u stavkama "Financijski prihodi" (AOP 154; HRK 10.673 tis.) i "Financijski rashodi" (AOP 165; HRK 72.531 tis.).</t>
  </si>
  <si>
    <t>GFI-POD stavka "Financijski rashodi" (AOP 165; HRK 72.531 tis.) je u Revidiranom izvještaju iskazana unutar stavki "Neto financijski prihodi/(rashodi)" u dijelu financijskih rashoda (Bilješka 11; "Rashod od kamata" HRK 56.868 tis., "Neto negativne tečajne razlike od financijskih aktivnosti" HRK 4.869 tis., "Promjena vrijednosti valutnih terminskih ugovora i kamatnog swap-a" HRK 10.651 tis., "Promjena vrijednosti financijske imovine" HRK 143 tis.).
Napomena: Ukupan iznos stavke "Neto financijski rashodi" Revidiranog izvješća (Bilješka 11) u iznosu HRK 61.858 tis. je iskazan u stavkama "Financijski prihodi" (AOP 154; HRK 10.673 tis.) i "Financijski rashodi" (AOP 165; HRK 72.531 tis.).</t>
  </si>
  <si>
    <t>UDIO U DOBITI OD DRUŠTAVA POVEZANIH SUDJELUJUĆIM INTERESOM (AOP 173)</t>
  </si>
  <si>
    <t>173</t>
  </si>
  <si>
    <t>18b</t>
  </si>
  <si>
    <t>GFI-POD stavka "Udio u dobiti od društava poveznih sudjelujućim interesom" (AOP 173; HRK 476 tis.) je u Revidiranom izvještaju iskazana u usporedivom iznosu HRK 476 tis.</t>
  </si>
  <si>
    <t>UKUPNI PRIHODI (AOP 125+154+173)</t>
  </si>
  <si>
    <t>Rekapitulacija usporedbe GFI-POD novčanog toka te konsolidiranog izvještaja o novčanom toku iz Revidiranog izvještaja za 2019. godinu</t>
  </si>
  <si>
    <t>GFI-POD stavka "Neto novčani tokovi od poslovnih aktivnosti" (AOP 020; HRK 784.914 tis.) je u Revidiranom izvještaju iskazana u stavkama "Novčani tok od poslovnih aktivnosti" u usporedivom iznosu HRK 842.067 tis. te stavci "Plaćena kamata" (Novčani tok od financijskih aktivnosti) u iznosu HRK -57.153 tis.</t>
  </si>
  <si>
    <t>GFI-POD stavka "Neto novčani tokovi od investicijskih aktivnosti" (AOP 034; HRK -943.427 tis.) je u Revidiranom izvještaju iskazana u stavci "Novčani tok od ulagačkih aktivnosti" u usporedivom iznosu HRK -943.427 tis.</t>
  </si>
  <si>
    <t>GFI-POD stavka "Neto novčani tokovi od financijskih aktivnosti" (AOP 046; HRK 446.814 tis.) je u Revidiranom izvještaju iskazana u stavci "Novčani tok od financijskih aktivnosti" u usporedivom iznosu HRK 389.661 tis. uvećanoj za stavku "Plaćena kamata" u iznosu HRK 57.153 tis.</t>
  </si>
  <si>
    <t>Rekapitulacija usporedbe GFI-POD Izvještaja o promjenama kapitala te konsolidiranog izvještaja o promjenama kapitala iz Revidiranog izvještaja za 2019. godinu</t>
  </si>
  <si>
    <t>27+28+33</t>
  </si>
  <si>
    <t>GFI-POD stavka "Kapital i rezerve" (AOP 067; HRK 3.219.070 tis.) je u Revidiranom izvještaju iskazana u stavkama "Dionički kapital" (Bilješka 27 u usporedivom iznosu HRK 1.672.021 tis.), "Vlastite dionice" (Bilješka 27 u usporedivom iznosu HRK -124.418 tis.), "Kapitalne rezerve" (Bilješka 28 u usporedivom iznosu HRK 5.224 tis.), "Rezerve za fer vrijednost" (Bilješka 28 u usporedivom iznosu HRK 61 tis.), "Zakonske rezerve" (Bilješka 28 u usporedivom iznosu HRK 83.601 tis.), "Ostale rezerve" (Bilješka 28 u usporedivom iznosu HRK 160.851 tis.), "Zadržana dobit" (Bilješka 28 u usporedivom iznosu HRK 690.708 tis.) te "Nekontrolirajući interes" (Bilješka 33 u usporedivom iznosu HRK 731.022 tis.).
Napomena: Radi potpune usporedivosti, slijedeće stavke treba promatrati kako je navedeno: Stavka Revidiranog izvještaja "Ostale rezerve" (Bilješka 28; HRK 160.851 tis.) odgovara GFI POD stavci "Rezerve za vlastite dionice" (AOP 072; HRK 136.815 tis.) te dijelu GFI POD stavke "Zadržana dobit" (AOP 081; HRK 24.036 tis.). Stavka Revidiranog izvještaja „Zadržana dobit“ (Bilješka 28; HRK 690.708 tis.) odgovara zbroju GFI POD stavki "Dobit poslovne godine" (AOP 084; HRK 284.536 tis.) te dijela stavke "Zadržana dobit" (AOP 081; HRK 406.172 tis.).</t>
  </si>
  <si>
    <t>Rekapitulacija usporedbe GFI-POD reklasificiranog računa dobiti i gubitka te konsolidiranog izvještaja o sveobuhvatnoj dobiti iz Revidiranog izvještaja za 2019. godinu</t>
  </si>
  <si>
    <t>Rekapitulacija usporedbe GFI-POD novčanog toka te konsolidiranog izvještaja o novčanom toku iz Revidiranog izvještaja za 2020. godinu</t>
  </si>
  <si>
    <t>Rekapitulacija usporedbe GFI-POD Izvještaja o promjenama kapitala te konsolidiranog izvještaja o promjenama kapitala iz Revidiranog izvještaja za 2020. godinu</t>
  </si>
  <si>
    <t>Rekapitulacija usporedbe GFI-POD računa dobiti i gubitka te konsolidiranog izvještaja o sveobuhvatnoj dobiti iz Revidiranog izvještaja za 2020. godinu</t>
  </si>
  <si>
    <t>GFI-POD RAČUN DOBITI I GUBITKA
u razdoblju od 1.1.2020. do 31.12.2020.
(u tisućama kuna)</t>
  </si>
  <si>
    <t>GFI-POD IZVJEŠTAJ O NOVČANOM TOKU
u razdoblju od 1.1.2020. do 31.12.2020.
(u tisućama kuna)</t>
  </si>
  <si>
    <t>Obveznik: Valamar Riviera d.d.</t>
  </si>
  <si>
    <t>112 i 113</t>
  </si>
  <si>
    <t>100 i 101</t>
  </si>
  <si>
    <t xml:space="preserve">  IV. Obveze po vrijednosnim papirima</t>
  </si>
  <si>
    <t>116</t>
  </si>
  <si>
    <t>GFI-POD stavka "Financijska imovina" (AOP 020; HRK 46.430 tis.) je u Revidiranom izvještaju iskazana u stavkama "Udjel u pridruženom subjektu" (Bilješka 18 u usporedivom iznosu HRK 46.024 tis.),  "Financijska imovina" (Bilješka 20 u usporedivom iznosu HRK 317 tis.) te u dugoročnom dijelu stavke "Krediti i depoziti" (Bilješka 21 u usporedivom iznosu HRK 89 tis.).</t>
  </si>
  <si>
    <t>GFI-POD stavka "Financijska imovina" (AOP 053; HRK 613 tis.) je u Revidiranom izvještaju iskazana u stavci "Krediti i depoziti" - kratkoročni dio (Bilješka 21 u usporedivom iznosu HRK 613 tis.).</t>
  </si>
  <si>
    <t>Dio 21</t>
  </si>
  <si>
    <t>GFI-POD stavka "Novac u banci i blagajni" (AOP 063; HRK 665.933 tis.) je u Revidiranom izvještaju iskazana u stavci "Novac i novčani ekvivalenti" (Bilješka 26 u usporedivom iznosu HRK 665.933 tis.).</t>
  </si>
  <si>
    <t>GFI-POD stavka "Kapital i rezerve" (AOP 067; HRK 2.863.857 tis.) je u Revidiranom izvještaju iskazana u stavci "Dionička glavnica" (Bilješke 27 i 28 u usporedivom iznosu HRK 2.863.857 tis.).</t>
  </si>
  <si>
    <t>Dio 24+ dio 30+
dio 31 + dio 39</t>
  </si>
  <si>
    <t>175</t>
  </si>
  <si>
    <t>UDIO U GUBITKU OD DRUŠTAVA POVEZANIH SUDJELUJUĆIM INTERESOM (AOP 175)</t>
  </si>
  <si>
    <t>GFI-POD stavka "Vrijednosna usklađenja" (AOP 143; HRK 1.510 tis.) je u Revidiranom izvještaju iskazana unutar stavke "Ostali poslovni rashodi" (Bilješka 9; "Vrijednosno usklađenje imovine" u usporedivom iznosu HRK 1.510 tis.).
Ukupan iznos stavke "Ostali poslovni rashodi" Revidiranog izvješća (Bilješka 9) u iznosu HRK 92.236 tis. je iskazan u stavkama "Ostali troškovi" (AOP 142; HRK 65.588 tis.), "Vrijednosna usklađenja" (AOP 143; HRK 1.510 tis.), "Rezerviranja" (AOP 146; HRK 15.123 tis.) te "Ostali poslovni rashodi" (AOP 153; HRK 10.015 tis.).</t>
  </si>
  <si>
    <t>GFI-POD stavka "Financijski rashodi" (AOP 165; HRK 125.932 tis.) je u Revidiranom izvještaju iskazana unutar stavki "Neto financijski prihodi/(rashodi)" u dijelu financijskih rashoda (Bilješka 11; "Rashod od kamata" HRK 66.170 tis., "Neto negativne tečajne razlike od financijskih aktivnosti" HRK 41.918 tis., "Promjena vrijednosti valutnih terminskih ugovora i kamatnog swap-a" HRK 17.844 tis.).
Napomena: Ukupan iznos stavke "Neto financijski rashodi" Revidiranog izvješća (Bilješka 11) u iznosu HRK 104.641 tis. je iskazan u stavkama "Financijski prihodi" (AOP 154; HRK 21.291 tis.) i "Financijski rashodi" (AOP 165; HRK 125.932 tis.).</t>
  </si>
  <si>
    <t>18</t>
  </si>
  <si>
    <t>Dio 31+ dio 32</t>
  </si>
  <si>
    <t>GFI-POD stavka "Neto novčani tokovi od poslovnih aktivnosti" (AOP 020; HRK -37.477 tis.) je u Revidiranom izvještaju iskazana u stavkama "Novčani tok od poslovnih aktivnosti" u usporedivom iznosu HRK -3.186 tis. te stavci "Plaćena kamata" (Novčani tok od financijskih aktivnosti) u iznosu HRK -34.291 tis.</t>
  </si>
  <si>
    <t>GFI-POD stavka "Neto novčani tokovi od investicijskih aktivnosti" (AOP 034; HRK -585.950 tis.) je u Revidiranom izvještaju iskazana u stavci "Novčani tok od ulagačkih aktivnosti" u usporedivom iznosu HRK -585.950 tis.</t>
  </si>
  <si>
    <t>GFI-POD stavka "Neto novčani tokovi od financijskih aktivnosti" (AOP 046; HRK 739.217 tis.) je u Revidiranom izvještaju iskazana u stavci "Novčani tok od financijskih aktivnosti" u usporedivom iznosu HRK 704.926 tis. uvećanoj za stavku "Plaćena kamata" u iznosu HRK 34.291 tis.</t>
  </si>
  <si>
    <t>Dio18+20+dio 21</t>
  </si>
  <si>
    <t>Dio 24+
     dio 30 + dio 32</t>
  </si>
  <si>
    <r>
      <t xml:space="preserve">GFI-POD stavka "Obveze po vrijednosnim papirima" (AOP 116; HRK 6.625 tis.) je u Revidiranom izvještaju iskazana unutar kratkoročnog dijela stavke "Dobavljači i ostale obveze" (Bilješka 31; </t>
    </r>
    <r>
      <rPr>
        <sz val="9"/>
        <color theme="1" tint="4.9989318521683403E-2"/>
        <rFont val="Arial"/>
        <family val="2"/>
        <charset val="238"/>
      </rPr>
      <t>"Obveze po mjenicama</t>
    </r>
    <r>
      <rPr>
        <sz val="9"/>
        <color theme="1"/>
        <rFont val="Arial"/>
        <family val="2"/>
        <charset val="238"/>
      </rPr>
      <t xml:space="preserve">" u usporedivom iznosu HRK 6.625 tis.). </t>
    </r>
  </si>
  <si>
    <t>Bugenvilia d.o.o.</t>
  </si>
  <si>
    <t>Imperial Riviera d.d.</t>
  </si>
  <si>
    <t>Rab</t>
  </si>
  <si>
    <t>Grupa Valamar Riviera u nastavku predstavlja tablice usporedbe stavki GFI POD financijskih izvještaja i revidiranih Bilješki za 2019. i 2020. godinu.</t>
  </si>
  <si>
    <t>Rekapitulacija usporedbe GFI-POD bilance i konsolidirane bilance iz Revidiranih izvještaja za 2020. godinu</t>
  </si>
  <si>
    <t>14+15+16+
dio 18+20+dio 21+25+dio 30</t>
  </si>
  <si>
    <r>
      <t>GFI-POD stavka "Rezerviranja" (AOP 088; HRK 141.118 tis.) je u Revidiranom izvještaju iskazana u dugoročnim obvezama u stavci "Rezerviranja" (Bilješka 32; dio stavke "Otpremnine i jubilarne nagrade" u iznosu HRK 26.090</t>
    </r>
    <r>
      <rPr>
        <b/>
        <sz val="9"/>
        <color rgb="FFFF0000"/>
        <rFont val="Arial"/>
        <family val="2"/>
        <charset val="238"/>
      </rPr>
      <t xml:space="preserve"> </t>
    </r>
    <r>
      <rPr>
        <b/>
        <sz val="9"/>
        <color rgb="FF333399"/>
        <rFont val="Arial"/>
        <family val="2"/>
        <charset val="238"/>
      </rPr>
      <t>tis. te stavka "Pravni sporovi" u usporedivom iznosu HRK 57.420 tis.) te u dugoročnim obvezama stavke "Naknade za koncesije" (Bilješka 31 u usporedivom iznosu HRK 57.608 tis).</t>
    </r>
  </si>
  <si>
    <r>
      <t>GFI-POD stavka "Ostale dugoročne obveze" (AOP 105; HRK 38.781</t>
    </r>
    <r>
      <rPr>
        <sz val="9"/>
        <color rgb="FFFF0000"/>
        <rFont val="Arial"/>
        <family val="2"/>
        <charset val="238"/>
      </rPr>
      <t xml:space="preserve"> </t>
    </r>
    <r>
      <rPr>
        <sz val="9"/>
        <rFont val="Arial"/>
        <family val="2"/>
        <charset val="238"/>
      </rPr>
      <t>tis.)</t>
    </r>
    <r>
      <rPr>
        <sz val="9"/>
        <color theme="1"/>
        <rFont val="Arial"/>
        <family val="2"/>
        <charset val="238"/>
      </rPr>
      <t xml:space="preserve"> je u Revidiranom izvještaju iskazana unutar dugoročnog dijela stavke "Derivativni financijski instrumenti" (Bilješka 24 u usporedivom iznosu HRK 11.602 tis.), "Obveze za imovinu s pravom korištenja" (Bilješka 30 u usporedivom iznosu HRK 6.926 tis.) te dio dugoročnih obveza u stavci "Rezerviranja" (Bilješka 32 "Otpremnine i jubilarne nagrade" HRK</t>
    </r>
    <r>
      <rPr>
        <sz val="9"/>
        <rFont val="Arial"/>
        <family val="2"/>
        <charset val="238"/>
      </rPr>
      <t xml:space="preserve"> 502</t>
    </r>
    <r>
      <rPr>
        <sz val="9"/>
        <color theme="1"/>
        <rFont val="Arial"/>
        <family val="2"/>
        <charset val="238"/>
      </rPr>
      <t xml:space="preserve"> tis. te "Bonusi" HRK 19.751 tis.).
Napomena: Ukupni iznos stavke "Derivativni financijski instrumenti" Revidiranog izvješća (Bilješka 24) u iznosu 16.982 tis. je iskazan u stavkama "Ostale dugoročne obveze" (AOP 105; </t>
    </r>
    <r>
      <rPr>
        <sz val="9"/>
        <rFont val="Arial"/>
        <family val="2"/>
        <charset val="238"/>
      </rPr>
      <t>HRK 11.602 tis.</t>
    </r>
    <r>
      <rPr>
        <sz val="9"/>
        <color theme="1"/>
        <rFont val="Arial"/>
        <family val="2"/>
        <charset val="238"/>
      </rPr>
      <t>) i "Ostale kratkoročne obveze" (AOP 121; HRK 5.380 tis.).</t>
    </r>
  </si>
  <si>
    <t>Obzirom na drukčiji prikaz, a radi usporedivosti GFI-POD i Revidiranog izvještaja nužno je zbirno promatrati GFI-POD stavke "Troškovi osoblja" (AOP 137; HRK 583.409 tis.), "Ostali troškovi" (AOP 142; HRK 197.392 tis.), "Vrijednosna usklađenja" (AOP 143; HRK 588  tis.), "Rezerviranja" (AOP 146; 8.828 tis.) i "Ostali poslovni rashodi" (AOP 153; HRK 39.845 tis.) u odnosu na stavke "Troškovi zaposlenih" (Bilješka 8; HRK 681.902 tis.) te"Ostali poslovni rashodi (Bilješka 9; HRK 148.161 tis.) Revidiranog izvješća.</t>
  </si>
  <si>
    <t>GFI-POD stavka "Materijalna imovina" (AOP 010; HRK 5.662.917 tis.) je u Revidiranom izvještaju iskazana u stavkama "Nekretnine, postrojenja i oprema" (Bilješka 14 u usporedivom iznosu HRK 5.647.311 tis.), "Ulaganja u nekretnine" (Bilješka 15 u usporedivom iznosu HRK 3.942 tis.) te "Imovina s pravom korištenja" (Bilješka 30 u usporedivom iznosu HRK 11.664 tis.).</t>
  </si>
  <si>
    <r>
      <t>GFI-POD stavka "Potraživanja" (AOP 046; HRK 40.185 tis.) je u Revidiranom izvještaju iskazana unutar stavaka "Kupci i ostala potraživanja" (Bilješka 23; "Potraživanja od kupaca - neto" HRK 25.375 tis., "Potraživanja za više plaćeni PDV" HRK 4.900 tis., "Predujmovi dobavljačima" HRK 2.304 tis., "Potraživanja od zaposlenih" HRK 298 tis., "Potraživanja od državnih institucija" HRK 4.529 tis., "Ostala kratkoročna potraživanja" HRK 2.047 tis.)</t>
    </r>
    <r>
      <rPr>
        <sz val="9"/>
        <color theme="1" tint="4.9989318521683403E-2"/>
        <rFont val="Arial"/>
        <family val="2"/>
        <charset val="238"/>
      </rPr>
      <t xml:space="preserve"> te "Potraživanja za preplaćeni porez na dobit" (u usporedivom iznosu HRK 733 tis. -</t>
    </r>
    <r>
      <rPr>
        <sz val="9"/>
        <rFont val="Arial"/>
        <family val="2"/>
        <charset val="238"/>
      </rPr>
      <t xml:space="preserve"> prikazan u bilanci kao zasebna stavka).</t>
    </r>
    <r>
      <rPr>
        <sz val="9"/>
        <color theme="1"/>
        <rFont val="Arial"/>
        <family val="2"/>
        <charset val="238"/>
      </rPr>
      <t xml:space="preserve">
</t>
    </r>
    <r>
      <rPr>
        <sz val="9"/>
        <color theme="1" tint="4.9989318521683403E-2"/>
        <rFont val="Arial"/>
        <family val="2"/>
        <charset val="238"/>
      </rPr>
      <t>Napomena: Ukupna stavka "Kupci i ostala potraživanja" Revidiranog izvješća (Bilješka 23) u iznosu HRK 94.811 tis. je iskazana u stavkama "Potraživanja" (AOP 046: HRK 39.452 tis.) te "Plaćeni troškovi budućeg razdoblja i obračunati prihodi" (AOP 064; HRK 55.359 tis.).</t>
    </r>
  </si>
  <si>
    <t>GFI-POD stavka "Plaćeni troškovi budućeg razdoblja i obračunati prihodi" (AOP 064; HRK 55.359 tis.) je u Revidiranom izvještaju iskazana unutar stavke "Kupci i ostala potraživanja" (Bilješka 23; "Obračunati nefakturirani prihodi" HRK 715 tis., "Potraživanja za kamatu" HRK 43 tis., "Unaprijed plaćeni troškovi" HRK 54.600 tis.).
Napomena: Ukupna stavka "Kupci i ostala potraživanja" Revidiranog izvješća (Bilješka 23) u iznosu HRK 94.811 tis. je iskazana u stavkama "Potraživanja" (AOP 046: HRK 39.452 tis.) te "Plaćeni troškovi budućeg razdoblja i obračunati prihodi" (AOP 064; HRK 55.359 tis.).</t>
  </si>
  <si>
    <t>GFI-POD stavke "Obveze prema bankama i drugim financijskim institucijama" (AOP 101; HRK 2.770.276 tis.) je u Revidiranom izvještaju iskazane u dugoročnom dijelu stavke "Posudbe" (Bilješka 29 u usporedivom iznosu HRK 2.770.276 tis.).</t>
  </si>
  <si>
    <r>
      <t>G</t>
    </r>
    <r>
      <rPr>
        <sz val="9"/>
        <rFont val="Arial"/>
        <family val="2"/>
        <charset val="238"/>
      </rPr>
      <t>FI-POD stavke "Obveze prema bankama i drugim financijskim institucijama" (AOP 113; HRK 733.062 tis.) i "Obveze za zajmove, depozite i slično" (AOP 112; HRK 5.304 tis.) su u Revidiranom izvještaju iskazana unutar kratkoročnog dijela stavke "Posudbe" (Bilješka 29; "Obveze po kreditima banaka"</t>
    </r>
    <r>
      <rPr>
        <sz val="9"/>
        <color theme="1"/>
        <rFont val="Arial"/>
        <family val="2"/>
        <charset val="238"/>
      </rPr>
      <t xml:space="preserve"> u </t>
    </r>
    <r>
      <rPr>
        <sz val="9"/>
        <rFont val="Arial"/>
        <family val="2"/>
        <charset val="238"/>
      </rPr>
      <t>usporedivom iznosu HRK 738.366 tis.).</t>
    </r>
  </si>
  <si>
    <r>
      <t>GFI-POD stavke "Prihodi na temelju upotrebe vlastitih proizvoda, roba i usluga" (AOP 128; HRK 461 tis.) i "Ostali poslovni prihodi (izvan grupe)" (AOP 130; HRK 32.671 tis.) su u Revidiranom izvještaju iskazane unutar stavki "Ostali prihodi" (Bilješka 6; "Prihod od donacija i ostalo" HRK 12.255 tis., "Prihod od ukidanja rezervacija" HRK 1.650 tis., "Prihod od prefakturiranja" HRK 2.055 tis., "Prihod od osiguranja i po sudskim žalbama" HRK 2.798 tis., "Prihod od upotrebe vlastitih proizvoda i usluga" HRK 461 tis., "Naplata otpisanih potraživanja" HRK 1.111 tis., "Ostali prihodi" HRK 8.025 tis.) te "Ostali dobici/(gubici) - neto" (Bilješka 10; "Neto dobici od prodaje nekretnina, postrojenja i opreme"</t>
    </r>
    <r>
      <rPr>
        <sz val="9"/>
        <color rgb="FFFF0000"/>
        <rFont val="Arial"/>
        <family val="2"/>
        <charset val="238"/>
      </rPr>
      <t xml:space="preserve"> </t>
    </r>
    <r>
      <rPr>
        <sz val="9"/>
        <color theme="1"/>
        <rFont val="Arial"/>
        <family val="2"/>
        <charset val="238"/>
      </rPr>
      <t>HRK 4.777 tis.).
Napomena: Ukupan iznos stavke "Ostali prihodi" Revidiranog izvješća (Bilješka 6) u iznosu HRK 28.355 tis. je iskazan u stavci "Prihodi na temelju upotrebe vlastitih proizvoda, roba i usluga, ostali poslovni prihodi s poduzetnicima unutar grupe te ostali poslovni prihodi (izvan grupe)" (AOP 128, 129 i 130; HRK 28.355 tis.). 
Ukupan iznos stavke "Ostali dobici/(gubici) - neto" Revidiranog izvješća (Bilješka 10) u iznosu HRK 4.777 tis. je iskazan u stavci "Prihodi na temelju upotrebe vlastitih proizvoda, roba i usluga, ostali poslovni prihodi s poduzetnicima unutar grupe te ostali poslovni prihodi (izvan grupe)" (AOP 128, 129 i 130; HRK 4.777 tis.).</t>
    </r>
  </si>
  <si>
    <t>Obzirom na drukčiji prikaz, a radi usporedivosti GFI-POD i Revidiranog izvještaja nužno je zbirno promatrati GFI-POD stavke "Troškovi osoblja" (AOP 137; HRK 189,951 tis.), "Ostali troškovi" (AOP 142; HRK 89.098 tis.), "Vrijednosna usklađenja" (AOP 143; HRK 1.510  tis.), "Rezerviranja" (AOP 146; 28.714 tis.) i "Ostali poslovni rashodi" (AOP 153; HRK 10.015 tis.) u odnosu na stavke  "Troškovi zaposlenih" (Bilješka 8; HRK 227.051 tis.) te "Ostali poslovni rashodi (Bilješka 9; HRK 92.236 tis.)  Revidiranog izvješća.</t>
  </si>
  <si>
    <t>GFI-POD stavka "Troškovi osoblja" (AOP 137; HRK 189.951 tis.) je u Revidiranom izvještaju iskazana unutar stavke "Troškovi zaposlenih" (Bilješka 8; "Plaće - neto" HRK 122.043 tis., "Troškovi mirovinskog osiguranja" HRK 36.138 tis., "Troškovi zdravstvenog osiguranja" HRK 24.606 tis., "Ostalo (doprinosi i porezi)" HRK 7.163 tis.
Napomena: Ukupan iznos stavke "Troškovi zaposlenih" Revidiranog izvješća (Bilješka 8) u iznosu HRK 227.051 tis. je iskazan u stavkama "Troškovi osoblja" (AOP 137; HRK 189.951 tis.), "Ostali troškovi" (AOP 142; HRK 23.509 tis.) i "Rezerviranja" (AOP 146; HRK 13.592 tis.).</t>
  </si>
  <si>
    <t>GFI-POD stavka "Ostali troškovi" (AOP 142; HRK 89.098 tis.) je u Revidiranom izvještaju iskazana unutar stavki "Troškovi zaposlenih" (Bilješka 8; "Trošak otpremnina" HRK 466 tis., "Ostali troškovi zaposlenih" HRK 23.044 tis.) te "Ostali poslovni rashodi" (Bilješka 9; "Komunalne naknade, koncesije i dr." HRK 38.689 tis., "Profesionalne usluge i dr. naknade" HRK 14.452 tis., "Troškovi reprezentacije" HRK 2.199 tis. HRK, "Premije osiguranja" HRK 7.043 tis., "Bankarske usluge" HRK 880 tis., "Stručni časopisi i dr. administrativni troškovi" HRK 2.325 tis.).
Napomena: Ukupan iznos stavke "Troškovi zaposlenih" Revidiranog izvješća (Bilješka 8) u iznosu HRK 227.051 tis. je iskazan u stavkama "Troškovi osoblja" (AOP 137; HRK 189.951 tis.), "Ostali troškovi" (AOP 142; HRK 23.509 tis.) i "Rezerviranja" (AOP 146; HRK 13.592 tis.).
Ukupan iznos stavke "Ostali poslovni rashodi" Revidiranog izvješća (Bilješka 9) u iznosu HRK 92.236 tis. je iskazan u stavkama "Ostali troškovi" (AOP 142; HRK 65.588 tis.), "Vrijednosna usklađenja" (AOP 143; HRK 1.510 tis.), "Rezerviranja" (AOP 146; HRK 15.123 tis.) te "Ostali poslovni rashodi" (AOP 153; HRK 10.015 tis.).</t>
  </si>
  <si>
    <t>GFI-POD stavka "Rezerviranja" (AOP 146; HRK 28.714 tis.) je u Revidiranom izvještaju iskazana unutar stavki "Troškovi zaposlenih" (Bilješka 8; "Rezerviranja za otpremnine i jubilarne nagrade" HRK 13.591 tis.) te "Ostali poslovni rashodi" (Bilješka 9; "Rezerviranja" HRK 9.623 tis. i "Rezerviranja za otpremnine" HRK 5.500 tis.).
Napomena: Ukupan iznos stavke "Troškovi zaposlenih" Revidiranog izvješća (Bilješka 8) u iznosu HRK 227.051 tis. je iskazan u stavkama "Troškovi osoblja" (AOP 137; HRK 189.951 tis.), "Ostali troškovi" (AOP 142; HRK 23.509 tis.) i "Rezerviranja" (AOP 146; HRK 13.592 tis.).
Ukupan iznos stavke "Ostali poslovni rashodi" Revidiranog izvješća (Bilješka 9) u iznosu HRK 92.236 tis. je iskazan u stavkama "Ostali troškovi" (AOP 142; HRK 65.588 tis.), "Vrijednosna usklađenja" (AOP 143; HRK 1.510 tis.), "Rezerviranja" (AOP 146; HRK 15.123 tis.) te "Ostali poslovni rashodi" (AOP 153; HRK 10.015 tis.).</t>
  </si>
  <si>
    <t>GFI-POD stavka "Ostali poslovni rashodi" (AOP 153; HRK 10.015 tis.) je u Revidiranom izvještaju iskazana unutar stavki "Ostali poslovni rashodi" (Bilješka 9; "Otpisi nekretnina, postrojenja i oprema" HRK 1.532 tis., "Ostali poslovni rashodi" HRK 8.484 tis.).
Ukupan iznos stavke "Ostali poslovni rashodi" Revidiranog izvješća (Bilješka 9) u iznosu HRK 92.236 tis. je iskazan u stavkama "Ostali troškovi" (AOP 142; HRK 65.588 tis.), "Vrijednosna usklađenja" (AOP 143; HRK 1.510 tis.), "Rezerviranja" (AOP 146; HRK 15.123 tis.) te "Ostali poslovni rashodi" (AOP 153; HRK 10.015 tis.).</t>
  </si>
  <si>
    <t>GFI-POD stavka "Financijski prihodi" (AOP 154; HRK 21.291 tis.) je u Revidiranom izvještaju iskazana unutar stavki "Neto financijski prihodi/(rashodi)" u dijelu financijskih prihoda (Bilješka 11; "Prihodi od kamata" HRK 514 tis., "Neto pozitivne tečajne razlike – ostale" HRK 890 tis., "Realizirani neto dobici od promjene vrijednosti valutnih terminskih ugovora i kamatnog swap-a" HRK 17.770 tis., "Prihodi od cassa sconto" HRK 1.957 tis., "Ostali novčani prinosi" HRK 160 tis.).
Napomena: Ukupan iznos stavke "Neto financijski rashodi" Revidiranog izvješća (Bilješka 11) u iznosu HRK 104.641 tis. je iskazan u stavkama "Financijski prihodi" (AOP 154; HRK 21.291 tis.) i "Financijski rashodi" (AOP 165; HRK 125.932 tis.).</t>
  </si>
  <si>
    <t>GFI-POD stavka "Udio u dobiti od društava poveznih sudjelujućim interesom" (AOP 175; HRK 1.644 tis.) je u Revidiranom izvještaju iskazana u usporedivom iznosu HRK 1.644 tis.</t>
  </si>
  <si>
    <t>GFI-POD stavka "Kapital i rezerve" (AOP 067; HRK 2.863.857 tis.) je u Revidiranom izvještaju iskazana u stavkama "Dionički kapital" (Bilješka 27 u usporedivom iznosu HRK 1.672.021 tis.), "Vlastite dionice" (Bilješka 27 u usporedivom iznosu HRK -124.418 tis.), "Kapitalne rezerve" (Bilješka 28 u usporedivom iznosu HRK 5.224 tis.), "Rezerve za fer vrijednost" (Bilješka 28 u usporedivom iznosu HRK 1 tis.), "Zakonske rezerve" (Bilješka 28 u usporedivom iznosu HRK 83.601 tis.), "Ostale rezerve" (Bilješka 28 u usporedivom iznosu HRK 161.993 tis.), "Zadržana dobit" (Bilješka 28 u usporedivom iznosu HRK 363.625 tis.) te "Nekontrolirajući interes" (Bilješka 33 u usporedivom iznosu HRK 701.810 tis.).
Napomena: Radi potpune usporedivosti, slijedeće stavke treba promatrati kako je navedeno: Stavka Revidiranog izvještaja "Ostale rezerve" (Bilješka 28; HRK 161.993 tis.) odgovara GFI POD stavci "Rezerve za vlastite dionice" (AOP 072; HRK 136.815 tis.), dijelu GFI POD stavke "Zadržana dobit" (AOP 081; HRK 22.846 tis.) te GFI POD stavke "Ostale rezerve" (AOP 075 HRK 2.332 tis.). Stavka Revidiranog izvještaja „Zadržana dobit“ (Bilješka 28; HRK 363.626 tis.) odgovara zbroju GFI POD stavki "Gubitak poslovne godine" (AOP 084; HRK -329.594 tis.) te dijela stavke "Zadržana dobit" (AOP 081; HRK 693.220 tis.).</t>
  </si>
  <si>
    <t>GFI-POD stavka "Obveze za poreze, doprinose i slična davanja" (AOP 118; HRK 6.130 tis.) je u Revidiranom izvještaju iskazana unutar kratkoročnog dijela stavke "Dobavljači i ostale obveze" (Bilješka 31; "Obveze za poreze i doprinose i druge obveze" u usporedivom iznosu HRK 6.129 tis.) te "Obveze za porez iz dobit" (u usporedivom iznosu HRK 1 tis.).
Napomena: Ukupan kratkoročni dio stavke "Dobavljači i ostale obveze" Revidiranog izvješća (Bilješka 31) u iznosu HRK 241.390 tis. je iskazan u stavkama "Obveze za predujmove" (AOP 114; HRK 69.609 tis.), "Obveze prema poduzetnicima unutar grupe i obveze prema dobavljačima" (AOP 108 i 115; HRK 61.809 tis.)," Obveze po vrijednosnim papirima" (AOP 116; HRK 6.625 tis.), "Obveze prema zaposlenicima" (AOP 117; HRK 19.187 tis.), "Obveze za poreze, doprinose i slična davanja" (AOP 118; HRK 6,130 tis.), "Obveze s osnove udjela u rezultatu" (AOP 119; HRK 389 tis.), " Ostale kratkoročne obveze" (AOP 121; HRK 10.706 tis.) te "Odgođeno plaćanje troškova i prihod budućeg razdoblja" (AOP 122; HRK 66.936 tis.).</t>
  </si>
  <si>
    <r>
      <t>GFI-POD stavka "Obveze za predujmove" (AOP 114; HRK 69.609 tis.) je u Revidiranom izvještaju iskazana unutar kratkoročnog dijela stavke "Dobavljači i ostale obveze" (Bilješka</t>
    </r>
    <r>
      <rPr>
        <sz val="9"/>
        <rFont val="Arial"/>
        <family val="2"/>
        <charset val="238"/>
      </rPr>
      <t xml:space="preserve"> 31</t>
    </r>
    <r>
      <rPr>
        <sz val="9"/>
        <color theme="1"/>
        <rFont val="Arial"/>
        <family val="2"/>
        <charset val="238"/>
      </rPr>
      <t xml:space="preserve">; "Obveze za predujmove" u usporedivom iznosu HRK 69.609 tis.). 
</t>
    </r>
    <r>
      <rPr>
        <sz val="9"/>
        <color theme="1" tint="4.9989318521683403E-2"/>
        <rFont val="Arial"/>
        <family val="2"/>
        <charset val="238"/>
      </rPr>
      <t>Napomena: Ukupan kratkoročni dio stavke "Dobavljači i ostale obveze" Revidiranog izvješća (Bilješka 31) u iznosu HRK 241.390 tis. je iskazan u stavkama "Obveze za predujmove" (AOP 114; HRK 69.609 tis.), "Obveze prema poduzetnicima unutar grupe i obveze prema dobavljačima" (AOP 108 i 115; HRK 61.809 tis.)," Obveze po vrijednosnim papirima" (AOP 116; HRK 6.625 tis.), "Obveze prema zaposlenicima" (AOP 117; HRK 19.187 tis.), "Obveze za poreze, doprinose i slična davanja" (AOP 118; HRK 6,130 tis.), "Obveze s osnove udjela u rezultatu" (AOP 119; HRK 389 tis.), " Ostale kratkoročne obveze" (AOP 121; HRK 10.706 tis.) te "Odgođeno plaćanje troškova i prihod budućeg razdoblja" (AOP 122; HRK 66.936 tis.).</t>
    </r>
  </si>
  <si>
    <t>GFI-POD stavke "Obveze prema dobavljačima" (AOP 115; HRK 61.809 tis.) je u Revidiranom izvještaju iskazana unutar kratkoročnog dijela stavke "Dobavljači i ostale obveze" (Bilješka 31; "Obveze prema dobavljačima" HRK 61.725 tis., "Obveze prema dobavljačima - povezana društva" HRK 84 tis.).
Napomena: Ukupan kratkoročni dio stavke "Dobavljači i ostale obveze" Revidiranog izvješća (Bilješka 31) u iznosu HRK 241.390 tis. je iskazan u stavkama "Obveze za predujmove" (AOP 114; HRK 69.609 tis.), "Obveze prema poduzetnicima unutar grupe i obveze prema dobavljačima" (AOP 108 i 115; HRK 61.809 tis.)," Obveze po vrijednosnim papirima" (AOP 116; HRK 6.625 tis.), "Obveze prema zaposlenicima" (AOP 117; HRK 19.187 tis.), "Obveze za poreze, doprinose i slična davanja" (AOP 118; HRK 6.130 tis.), "Obveze s osnove udjela u rezultatu" (AOP 119; HRK 389 tis.), " Ostale kratkoročne obveze" (AOP 121; HRK 10.706 tis.) te "Odgođeno plaćanje troškova i prihod budućeg razdoblja" (AOP 122; HRK 66.936 tis.).</t>
  </si>
  <si>
    <t>GFI-POD stavka "Obveze prema zaposlenicima" (AOP 117; HRK 19.187 tis.) je u Revidiranom izvještaju iskazana unutar kratkoročnog dijela stavke "Dobavljači i ostale obveze" (Bilješka 31; "Obveze prema zaposlenima" u usporedivom iznosu HRK 19.187 tis.).
Napomena: Ukupan kratkoročni dio stavke "Dobavljači i ostale obveze" Revidiranog izvješća (Bilješka 31) u iznosu HRK 241.390 tis. je iskazan u stavkama "Obveze za predujmove" (AOP 114; HRK 69.609 tis.), "Obveze prema poduzetnicima unutar grupe i obveze prema dobavljačima" (AOP 108 i 115; HRK 61.809 tis.)," Obveze po vrijednosnim papirima" (AOP 116; HRK 6.625 tis.), "Obveze prema zaposlenicima" (AOP 117; HRK 19.187 tis.), "Obveze za poreze, doprinose i slična davanja" (AOP 118; HRK 6,130 tis.), "Obveze s osnove udjela u rezultatu" (AOP 119; HRK 389 tis.), " Ostale kratkoročne obveze" (AOP 121; HRK 10.706 tis.) te "Odgođeno plaćanje troškova i prihod budućeg razdoblja" (AOP 122; HRK 66.936 tis.).</t>
  </si>
  <si>
    <t>GFI-POD stavka "Obveze s osnove udjela u rezultatu" (AOP 119; HRK 389 tis.) i "Ostale kratkoročne obveze" (AOP 121; HRK 32.323 tis.) je u Revidiranom izvještaju iskazana unutar kratkoročnih dijelova stavki "Dobavljači i ostale obveze" (Bilješka 31; "Obveza za dividendu" HRK 389 tis., "Ostale obveze" HRK 10.706 tis.), kratkoročni dio "Obveze za imovinu s pravom korištenja" (Bilješka 30 u usporedivom iznosu HRK 2.243 tis), "Derivativni financijski instrumenti" (Bilješka 24 u usporedivom iznosu HRK 5.380 tis.) te bilješka 39 u usporedivom iznosu HRK 13.994 tis.
Napomena: Ukupan kratkoročni dio stavke "Dobavljači i ostale obveze" Revidiranog izvješća (Bilješka 31) u iznosu HRK 241.390 tis. je iskazan u stavkama "Obveze za predujmove" (AOP 114; HRK 69.609 tis.), "Obveze prema poduzetnicima unutar grupe i obveze prema dobavljačima" (AOP 108 i 115; HRK 61.809 tis.)," Obveze po vrijednosnim papirima" (AOP 116; HRK 6.625 tis.), "Obveze prema zaposlenicima" (AOP 117; HRK 19.187 tis.), "Obveze za poreze, doprinose i slična davanja" (AOP 118; HRK 6,130 tis.), "Obveze s osnove udjela u rezultatu" (AOP 119; HRK 389 tis.), " Ostale kratkoročne obveze" (AOP 121; HRK 10.706 tis.) te "Odgođeno plaćanje troškova i prihod budućeg razdoblja" (AOP 122; HRK 66.936 tis.).
Ukupan kratkoročni dio stavke "Derivativni financijski instrumenti" Revidiranog izvješća (Bilješka 24) u iznosu HRK 5.380 tis. je iskazan u stavci "Ostale kratkoročne obveze" (AOP 121; HRK 5.380 tis.).</t>
  </si>
  <si>
    <r>
      <t>GFI-POD stavka "Odgođeno plaćanje troškova i prihod budućeg razdoblja" (AOP 122; HRK 72.821 tis.) je u Revidiranom izvještaju iskazana unutar stavaka  "Dobavljači i ostale obveze" (Bilješka 31; "Obveze po kamatama" HRK 33.727 tis., kratkoročni dio stavke "Naknada za koncesije"</t>
    </r>
    <r>
      <rPr>
        <b/>
        <sz val="9"/>
        <color rgb="FF00B0F0"/>
        <rFont val="Arial"/>
        <family val="2"/>
        <charset val="238"/>
      </rPr>
      <t xml:space="preserve"> </t>
    </r>
    <r>
      <rPr>
        <b/>
        <sz val="9"/>
        <color rgb="FF333399"/>
        <rFont val="Arial"/>
        <family val="2"/>
        <charset val="238"/>
      </rPr>
      <t>HRK 1.920 tis., "Obveze za ukalkulirani godišnji odmor i sate preraspodjele" HRK 2.496 tis., "Obračunate obveze za porez na dodanu vrijednost u nerealiziranim prihodima" HRK 121 tis., "Obveze za ukalkulirane troškove" HRK 28.673 tis.) te kratkoročnog dijela stavki "Rezerviranja" (Bilješka 32; kratkoročni dio stavke "Otpremnine i jubilarne nagrade" HRK 5.884 tis.). 
Napomena: Ukupan kratkoročni dio stavke "Dobavljači i ostale obveze" Revidiranog izvješća (Bilješka 31) u iznosu HRK 241.390 tis. je iskazan u stavkama "Obveze za predujmove" (AOP 114; HRK 69.609 tis.), "Obveze prema poduzetnicima unutar grupe i obveze prema dobavljačima" (AOP 108 i 115; HRK 61.809 tis.)," Obveze po vrijednosnim papirima" (AOP 116; HRK 6.625 tis.), "Obveze prema zaposlenicima" (AOP 117; HRK 19.187 tis.), "Obveze za poreze, doprinose i slična davanja" (AOP 118; HRK 6,130 tis.), "Obveze s osnove udjela u rezultatu" (AOP 119; HRK 389 tis.), " Ostale kratkoročne obveze" (AOP 121; HRK 10.706 tis.) te "Odgođeno plaćanje troškova i prihod budućeg razdoblja" (AOP 122; HRK 66.936 tis.).
Ukupan kratkoročni dio stavke "Rezerviranja" Revidiranog izvješća (Bilješka 32) u iznosu 5.884 tis. je iskazan u stavci "Odgođeno plaćanje troškova i prihod budućeg razdoblja" (AOP 122; HRK 5.884 tis.).</t>
    </r>
  </si>
  <si>
    <t>GFI-POD stavka "Materijalni troškovi" (AOP 133; HRK 254.644 tis.) je u Revidiranom izvještaju iskazana u stavci "Nabavna vrijednost materijala i usluga" (Bilješka 7 u usporedivom iznosu HRK 254.644 tis.).</t>
  </si>
  <si>
    <t>Obzirom na drukčiji prikaz, a radi usporedivosti GFI-POD i Revidiranog izvještaja nužno je zbirno promatrati GFI-POD stavke "Dugoročne obveze" (AOP 095; HRK 2.867.349 tis.) i "Rezerviranja" (AOP 088; HRK 141.118 tis.) u odnosu na stavku "Dugoročne obveze" Revidiranog izvješća (HRK 3.008.468 tis.).</t>
  </si>
  <si>
    <t>Obzirom na drukčiji prikaz, a radi usporedivosti GFI-POD i Revidiranog izvještaja nužno je zbirno promatrati GFI-POD stavke "Kratkoročne obveze" (AOP 107; HRK 934.438 tis.) i "Odgođeno plaćanje troškova i prihod budućeg razdoblja" (AOP 122; HRK 72.821 tis.) u odnosu na stavke "Kratkoročne obveze" Revidiranog izvješća (HRK 1.007.258 tis.).</t>
  </si>
  <si>
    <t>Detaljnije informacije o financijskim izvještajima dostupne su u objavljenom PDF dokumentu "Godišnje izvješće 2020." koji je istovremeno s ovim dokumentom objavljen na internetskim stranicama HANFA-e, Zagrebačke burze i Izdavatelja.</t>
  </si>
  <si>
    <t>Informacije o osnovi za sastavljanje financijskih izvještaja i određenim računovodstvenim politikama dostupne su u objavljenom PDF dokumentu „Godišnje izvješće 2020.“ koji je istovremeno s ovim dokumentom objavljen na internetskim stranicama HANFA-e, Zagrebačke burze i Izdavatelja.</t>
  </si>
  <si>
    <t>Obzirom na drukčiji prikaz, a radi usporedivosti GFI-POD i Revidiranog izvještaja nužno je zbirno promatrati GFI-POD stavke "Kratkotrajna imovina" (AOP 037; HRK 737.067 tis.) i "Plaćeni troškovi budućeg razdoblja i obračunati prihodi" (AOP 064; HRK 55.359 tis.) u odnosu na stavku "Kratkotrajna imovina" Revidiranog izvješća (HRK 792.425 tis.).</t>
  </si>
  <si>
    <t xml:space="preserve">  IV. Obveze prema dobavljačima</t>
  </si>
  <si>
    <t xml:space="preserve">  V. Obveze prema zaposlenicima</t>
  </si>
  <si>
    <t xml:space="preserve">  VI. Obveze za poreze, doprinose i slična davanja</t>
  </si>
  <si>
    <t xml:space="preserve">  VII. Obveze s osnove udjela u rezultatu i ostale kratkoročne obveze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</si>
</sst>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7"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9"/>
      <color theme="1"/>
      <name val="Arial"/>
      <family val="2"/>
      <charset val="238"/>
    </font>
    <font>
      <sz val="9"/>
      <color rgb="FFFF0000"/>
      <name val="Arial"/>
      <family val="2"/>
      <charset val="238"/>
    </font>
    <font>
      <sz val="9"/>
      <color rgb="FF0070C0"/>
      <name val="Arial"/>
      <family val="2"/>
      <charset val="238"/>
    </font>
    <font>
      <b/>
      <sz val="9"/>
      <color rgb="FF333399"/>
      <name val="Arial"/>
      <family val="2"/>
      <charset val="238"/>
    </font>
    <font>
      <sz val="9"/>
      <color rgb="FF333399"/>
      <name val="Arial"/>
      <family val="2"/>
      <charset val="238"/>
    </font>
    <font>
      <sz val="9"/>
      <color theme="1"/>
      <name val="Arial"/>
      <family val="2"/>
      <charset val="238"/>
    </font>
    <font>
      <b/>
      <sz val="9"/>
      <color rgb="FF00B0F0"/>
      <name val="Arial"/>
      <family val="2"/>
      <charset val="238"/>
    </font>
    <font>
      <i/>
      <sz val="9"/>
      <color theme="1"/>
      <name val="Arial"/>
      <family val="2"/>
      <charset val="238"/>
    </font>
    <font>
      <b/>
      <i/>
      <sz val="9"/>
      <color theme="1"/>
      <name val="Arial"/>
      <family val="2"/>
      <charset val="238"/>
    </font>
    <font>
      <b/>
      <sz val="9"/>
      <color rgb="FFFF0000"/>
      <name val="Arial"/>
      <family val="2"/>
      <charset val="238"/>
    </font>
    <font>
      <sz val="9"/>
      <color theme="1" tint="4.9989318521683403E-2"/>
      <name val="Arial"/>
      <family val="2"/>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0" tint="-0.249977111117893"/>
        <bgColor indexed="64"/>
      </patternFill>
    </fill>
  </fills>
  <borders count="10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theme="0" tint="-0.34998626667073579"/>
      </left>
      <right style="thin">
        <color theme="0" tint="-0.34998626667073579"/>
      </right>
      <top style="medium">
        <color theme="1"/>
      </top>
      <bottom/>
      <diagonal/>
    </border>
    <border>
      <left style="thin">
        <color theme="0" tint="-0.34998626667073579"/>
      </left>
      <right style="medium">
        <color theme="1"/>
      </right>
      <top style="medium">
        <color theme="1"/>
      </top>
      <bottom/>
      <diagonal/>
    </border>
    <border>
      <left style="medium">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theme="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theme="1"/>
      </right>
      <top style="thin">
        <color theme="0" tint="-0.34998626667073579"/>
      </top>
      <bottom style="medium">
        <color theme="1"/>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medium">
        <color theme="1"/>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theme="1"/>
      </left>
      <right style="thin">
        <color theme="0" tint="-0.34998626667073579"/>
      </right>
      <top style="thin">
        <color theme="0" tint="-0.34998626667073579"/>
      </top>
      <bottom style="medium">
        <color theme="1"/>
      </bottom>
      <diagonal/>
    </border>
    <border>
      <left/>
      <right/>
      <top/>
      <bottom style="medium">
        <color theme="1"/>
      </bottom>
      <diagonal/>
    </border>
    <border>
      <left style="medium">
        <color theme="1"/>
      </left>
      <right style="thin">
        <color theme="0" tint="-0.34998626667073579"/>
      </right>
      <top style="medium">
        <color theme="1"/>
      </top>
      <bottom style="medium">
        <color theme="0" tint="-0.34998626667073579"/>
      </bottom>
      <diagonal/>
    </border>
    <border>
      <left style="thin">
        <color theme="0" tint="-0.34998626667073579"/>
      </left>
      <right style="thin">
        <color theme="0" tint="-0.34998626667073579"/>
      </right>
      <top style="medium">
        <color theme="1"/>
      </top>
      <bottom style="medium">
        <color theme="0" tint="-0.34998626667073579"/>
      </bottom>
      <diagonal/>
    </border>
    <border>
      <left style="thin">
        <color theme="0" tint="-0.34998626667073579"/>
      </left>
      <right style="medium">
        <color theme="1"/>
      </right>
      <top style="medium">
        <color theme="1"/>
      </top>
      <bottom style="medium">
        <color theme="0" tint="-0.34998626667073579"/>
      </bottom>
      <diagonal/>
    </border>
    <border>
      <left style="medium">
        <color theme="1"/>
      </left>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right style="thin">
        <color theme="0" tint="-0.34998626667073579"/>
      </right>
      <top style="medium">
        <color theme="1"/>
      </top>
      <bottom style="thin">
        <color theme="0" tint="-0.34998626667073579"/>
      </bottom>
      <diagonal/>
    </border>
    <border>
      <left style="medium">
        <color theme="1"/>
      </left>
      <right/>
      <top style="thin">
        <color theme="0" tint="-0.34998626667073579"/>
      </top>
      <bottom style="medium">
        <color theme="1"/>
      </bottom>
      <diagonal/>
    </border>
    <border>
      <left style="medium">
        <color theme="1"/>
      </left>
      <right/>
      <top style="medium">
        <color theme="1"/>
      </top>
      <bottom/>
      <diagonal/>
    </border>
    <border>
      <left/>
      <right style="thin">
        <color theme="0" tint="-0.34998626667073579"/>
      </right>
      <top/>
      <bottom/>
      <diagonal/>
    </border>
    <border>
      <left style="thin">
        <color theme="0" tint="-0.34998626667073579"/>
      </left>
      <right/>
      <top style="thin">
        <color theme="0" tint="-0.34998626667073579"/>
      </top>
      <bottom style="thin">
        <color theme="0" tint="-0.34998626667073579"/>
      </bottom>
      <diagonal/>
    </border>
    <border>
      <left style="thin">
        <color indexed="64"/>
      </left>
      <right/>
      <top style="thin">
        <color indexed="22"/>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indexed="64"/>
      </left>
      <right style="thin">
        <color indexed="64"/>
      </right>
      <top style="thin">
        <color indexed="22"/>
      </top>
      <bottom style="medium">
        <color indexed="64"/>
      </bottom>
      <diagonal/>
    </border>
    <border>
      <left style="medium">
        <color theme="1"/>
      </left>
      <right style="hair">
        <color indexed="64"/>
      </right>
      <top style="medium">
        <color theme="1"/>
      </top>
      <bottom/>
      <diagonal/>
    </border>
    <border>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diagonal/>
    </border>
    <border>
      <left style="thin">
        <color theme="0" tint="-0.34998626667073579"/>
      </left>
      <right style="medium">
        <color indexed="64"/>
      </right>
      <top style="medium">
        <color indexed="64"/>
      </top>
      <bottom/>
      <diagonal/>
    </border>
    <border>
      <left style="medium">
        <color theme="1"/>
      </left>
      <right style="hair">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diagonal/>
    </border>
    <border>
      <left style="thin">
        <color theme="0" tint="-0.34998626667073579"/>
      </left>
      <right style="medium">
        <color indexed="64"/>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theme="1"/>
      </left>
      <right style="hair">
        <color indexed="64"/>
      </right>
      <top style="thin">
        <color theme="0" tint="-0.34998626667073579"/>
      </top>
      <bottom style="medium">
        <color theme="1"/>
      </bottom>
      <diagonal/>
    </border>
    <border>
      <left style="thin">
        <color theme="0" tint="-0.34998626667073579"/>
      </left>
      <right style="medium">
        <color indexed="64"/>
      </right>
      <top style="thin">
        <color theme="0" tint="-0.34998626667073579"/>
      </top>
      <bottom style="medium">
        <color theme="1"/>
      </bottom>
      <diagonal/>
    </border>
    <border>
      <left style="thin">
        <color theme="0" tint="-0.34998626667073579"/>
      </left>
      <right style="hair">
        <color indexed="64"/>
      </right>
      <top/>
      <bottom/>
      <diagonal/>
    </border>
    <border>
      <left style="thin">
        <color theme="0" tint="-0.34998626667073579"/>
      </left>
      <right style="medium">
        <color indexed="64"/>
      </right>
      <top/>
      <bottom/>
      <diagonal/>
    </border>
    <border>
      <left style="medium">
        <color theme="1"/>
      </left>
      <right style="hair">
        <color indexed="64"/>
      </right>
      <top style="medium">
        <color theme="1"/>
      </top>
      <bottom style="thin">
        <color theme="0" tint="-0.34998626667073579"/>
      </bottom>
      <diagonal/>
    </border>
    <border>
      <left style="thin">
        <color theme="0" tint="-0.34998626667073579"/>
      </left>
      <right style="medium">
        <color indexed="64"/>
      </right>
      <top style="medium">
        <color theme="1"/>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34998626667073579"/>
      </right>
      <top style="thin">
        <color theme="0" tint="-0.34998626667073579"/>
      </top>
      <bottom style="thin">
        <color theme="0" tint="-0.34998626667073579"/>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474">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7"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17" fillId="3" borderId="18" xfId="3" applyNumberFormat="1" applyFont="1" applyFill="1" applyBorder="1" applyAlignment="1" applyProtection="1">
      <alignment horizontal="center" vertical="center" wrapText="1"/>
    </xf>
    <xf numFmtId="3" fontId="16"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9" borderId="44" xfId="0" applyNumberFormat="1" applyFont="1" applyFill="1" applyBorder="1" applyAlignment="1" applyProtection="1">
      <alignment vertical="center" shrinkToFit="1"/>
    </xf>
    <xf numFmtId="3" fontId="22"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7" fillId="10" borderId="0" xfId="0" applyFont="1" applyFill="1" applyBorder="1"/>
    <xf numFmtId="0" fontId="27" fillId="10" borderId="47" xfId="0" applyFont="1" applyFill="1" applyBorder="1" applyAlignment="1">
      <alignment wrapText="1"/>
    </xf>
    <xf numFmtId="0" fontId="27" fillId="10" borderId="0" xfId="0" applyFont="1" applyFill="1" applyBorder="1" applyAlignment="1">
      <alignment wrapText="1"/>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0" xfId="0" applyFont="1" applyFill="1" applyBorder="1" applyAlignment="1">
      <alignment horizontal="center" vertical="center"/>
    </xf>
    <xf numFmtId="0" fontId="28" fillId="10" borderId="48"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48"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48" xfId="0" applyFont="1" applyFill="1" applyBorder="1" applyAlignment="1">
      <alignment vertical="center"/>
    </xf>
    <xf numFmtId="0" fontId="30"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3" fontId="4" fillId="0" borderId="51" xfId="0" applyNumberFormat="1" applyFont="1" applyFill="1" applyBorder="1" applyAlignment="1" applyProtection="1">
      <alignment vertical="center"/>
      <protection locked="0"/>
    </xf>
    <xf numFmtId="0" fontId="3" fillId="11" borderId="4" xfId="0" applyFont="1" applyFill="1" applyBorder="1" applyAlignment="1" applyProtection="1">
      <alignment horizontal="center" vertical="center"/>
      <protection locked="0"/>
    </xf>
    <xf numFmtId="0" fontId="1" fillId="10" borderId="0" xfId="0" applyFont="1" applyFill="1" applyAlignment="1">
      <alignment horizontal="left" vertical="top"/>
    </xf>
    <xf numFmtId="0" fontId="1" fillId="10" borderId="0" xfId="0" applyFont="1" applyFill="1" applyAlignment="1">
      <alignment horizontal="left" vertical="top" wrapText="1"/>
    </xf>
    <xf numFmtId="0" fontId="0" fillId="10" borderId="0" xfId="0" applyFill="1" applyAlignment="1">
      <alignment vertical="top"/>
    </xf>
    <xf numFmtId="0" fontId="23" fillId="10" borderId="0" xfId="0" applyFont="1" applyFill="1"/>
    <xf numFmtId="49" fontId="36" fillId="10" borderId="0" xfId="0" applyNumberFormat="1" applyFont="1" applyFill="1" applyAlignment="1">
      <alignment horizontal="center"/>
    </xf>
    <xf numFmtId="0" fontId="37" fillId="10" borderId="0" xfId="0" applyFont="1" applyFill="1"/>
    <xf numFmtId="0" fontId="38" fillId="10" borderId="0" xfId="0" applyFont="1" applyFill="1"/>
    <xf numFmtId="0" fontId="36" fillId="10" borderId="0" xfId="0" applyFont="1" applyFill="1"/>
    <xf numFmtId="0" fontId="36" fillId="10" borderId="0" xfId="0" applyFont="1" applyFill="1" applyAlignment="1">
      <alignment horizontal="center"/>
    </xf>
    <xf numFmtId="49" fontId="36" fillId="15" borderId="52" xfId="0" applyNumberFormat="1" applyFont="1" applyFill="1" applyBorder="1" applyAlignment="1">
      <alignment horizontal="center" vertical="center" wrapText="1"/>
    </xf>
    <xf numFmtId="0" fontId="36" fillId="15" borderId="53" xfId="0" applyFont="1" applyFill="1" applyBorder="1" applyAlignment="1">
      <alignment horizontal="center" vertical="center" wrapText="1"/>
    </xf>
    <xf numFmtId="0" fontId="39" fillId="9" borderId="54" xfId="0" applyFont="1" applyFill="1" applyBorder="1" applyAlignment="1">
      <alignment horizontal="left" vertical="center"/>
    </xf>
    <xf numFmtId="49" fontId="39" fillId="9" borderId="55" xfId="0" applyNumberFormat="1" applyFont="1" applyFill="1" applyBorder="1" applyAlignment="1">
      <alignment horizontal="center" vertical="center"/>
    </xf>
    <xf numFmtId="49" fontId="39" fillId="9" borderId="55" xfId="0" applyNumberFormat="1" applyFont="1" applyFill="1" applyBorder="1" applyAlignment="1">
      <alignment horizontal="center" vertical="center" wrapText="1"/>
    </xf>
    <xf numFmtId="3" fontId="39" fillId="9" borderId="55" xfId="0" applyNumberFormat="1" applyFont="1" applyFill="1" applyBorder="1" applyAlignment="1">
      <alignment horizontal="right" vertical="center"/>
    </xf>
    <xf numFmtId="0" fontId="40" fillId="9" borderId="56" xfId="0" applyFont="1" applyFill="1" applyBorder="1" applyAlignment="1">
      <alignment horizontal="left" vertical="center"/>
    </xf>
    <xf numFmtId="0" fontId="41" fillId="10" borderId="54" xfId="0" applyFont="1" applyFill="1" applyBorder="1" applyAlignment="1">
      <alignment horizontal="left" vertical="center"/>
    </xf>
    <xf numFmtId="49" fontId="41" fillId="10" borderId="55" xfId="0" applyNumberFormat="1" applyFont="1" applyFill="1" applyBorder="1" applyAlignment="1">
      <alignment horizontal="center" vertical="center"/>
    </xf>
    <xf numFmtId="3" fontId="41" fillId="10" borderId="55" xfId="0" applyNumberFormat="1" applyFont="1" applyFill="1" applyBorder="1" applyAlignment="1">
      <alignment horizontal="right" vertical="center"/>
    </xf>
    <xf numFmtId="0" fontId="41" fillId="10" borderId="54" xfId="0" applyFont="1" applyFill="1" applyBorder="1" applyAlignment="1">
      <alignment horizontal="left" vertical="center" wrapText="1"/>
    </xf>
    <xf numFmtId="49" fontId="41" fillId="10" borderId="55" xfId="0" applyNumberFormat="1" applyFont="1" applyFill="1" applyBorder="1" applyAlignment="1">
      <alignment horizontal="center" vertical="center" wrapText="1"/>
    </xf>
    <xf numFmtId="0" fontId="41" fillId="10" borderId="56" xfId="0" applyFont="1" applyFill="1" applyBorder="1" applyAlignment="1">
      <alignment horizontal="left" vertical="center" wrapText="1"/>
    </xf>
    <xf numFmtId="49" fontId="36" fillId="10" borderId="58" xfId="0" applyNumberFormat="1" applyFont="1" applyFill="1" applyBorder="1" applyAlignment="1">
      <alignment horizontal="center" vertical="center"/>
    </xf>
    <xf numFmtId="3" fontId="41" fillId="10" borderId="58" xfId="0" applyNumberFormat="1" applyFont="1" applyFill="1" applyBorder="1" applyAlignment="1">
      <alignment horizontal="right" vertical="center"/>
    </xf>
    <xf numFmtId="0" fontId="41" fillId="10" borderId="58" xfId="0" applyFont="1" applyFill="1" applyBorder="1" applyAlignment="1">
      <alignment horizontal="right" vertical="center"/>
    </xf>
    <xf numFmtId="0" fontId="39" fillId="9" borderId="54" xfId="0" applyFont="1" applyFill="1" applyBorder="1" applyAlignment="1">
      <alignment horizontal="left" vertical="center" wrapText="1"/>
    </xf>
    <xf numFmtId="49" fontId="36" fillId="16" borderId="61" xfId="0" applyNumberFormat="1" applyFont="1" applyFill="1" applyBorder="1" applyAlignment="1">
      <alignment horizontal="center" vertical="center"/>
    </xf>
    <xf numFmtId="3" fontId="36" fillId="16" borderId="61" xfId="0" applyNumberFormat="1" applyFont="1" applyFill="1" applyBorder="1" applyAlignment="1">
      <alignment horizontal="right" vertical="center"/>
    </xf>
    <xf numFmtId="49" fontId="36" fillId="10" borderId="63" xfId="0" applyNumberFormat="1" applyFont="1" applyFill="1" applyBorder="1" applyAlignment="1">
      <alignment horizontal="center" vertical="center"/>
    </xf>
    <xf numFmtId="0" fontId="41" fillId="10" borderId="63" xfId="0" applyFont="1" applyFill="1" applyBorder="1" applyAlignment="1">
      <alignment horizontal="right" vertical="center"/>
    </xf>
    <xf numFmtId="49" fontId="39" fillId="9" borderId="64" xfId="0" applyNumberFormat="1" applyFont="1" applyFill="1" applyBorder="1" applyAlignment="1">
      <alignment horizontal="center" vertical="center"/>
    </xf>
    <xf numFmtId="3" fontId="39" fillId="9" borderId="64" xfId="0" applyNumberFormat="1" applyFont="1" applyFill="1" applyBorder="1" applyAlignment="1">
      <alignment horizontal="right" vertical="center"/>
    </xf>
    <xf numFmtId="0" fontId="41" fillId="0" borderId="56" xfId="0" applyFont="1" applyFill="1" applyBorder="1" applyAlignment="1">
      <alignment horizontal="left" vertical="center"/>
    </xf>
    <xf numFmtId="3" fontId="41" fillId="0" borderId="55" xfId="0" applyNumberFormat="1" applyFont="1" applyFill="1" applyBorder="1" applyAlignment="1">
      <alignment horizontal="right" vertical="center"/>
    </xf>
    <xf numFmtId="49" fontId="36" fillId="10" borderId="0" xfId="0" applyNumberFormat="1" applyFont="1" applyFill="1" applyAlignment="1">
      <alignment horizontal="center" vertical="center"/>
    </xf>
    <xf numFmtId="49" fontId="36" fillId="10" borderId="0" xfId="0" applyNumberFormat="1" applyFont="1" applyFill="1" applyAlignment="1">
      <alignment horizontal="center" vertical="center" wrapText="1"/>
    </xf>
    <xf numFmtId="0" fontId="41" fillId="10" borderId="0" xfId="0" applyFont="1" applyFill="1"/>
    <xf numFmtId="0" fontId="43" fillId="10" borderId="67" xfId="0" applyFont="1" applyFill="1" applyBorder="1"/>
    <xf numFmtId="49" fontId="44" fillId="10" borderId="67" xfId="0" applyNumberFormat="1" applyFont="1" applyFill="1" applyBorder="1" applyAlignment="1">
      <alignment horizontal="center" vertical="center"/>
    </xf>
    <xf numFmtId="49" fontId="44" fillId="10" borderId="67" xfId="0" applyNumberFormat="1" applyFont="1" applyFill="1" applyBorder="1" applyAlignment="1">
      <alignment horizontal="center" vertical="center" wrapText="1"/>
    </xf>
    <xf numFmtId="3" fontId="36" fillId="10" borderId="67" xfId="0" applyNumberFormat="1" applyFont="1" applyFill="1" applyBorder="1" applyAlignment="1">
      <alignment horizontal="center"/>
    </xf>
    <xf numFmtId="3" fontId="45" fillId="10" borderId="67" xfId="0" applyNumberFormat="1" applyFont="1" applyFill="1" applyBorder="1" applyAlignment="1">
      <alignment horizontal="center"/>
    </xf>
    <xf numFmtId="0" fontId="45" fillId="10" borderId="67" xfId="0" applyFont="1" applyFill="1" applyBorder="1" applyAlignment="1">
      <alignment vertical="center"/>
    </xf>
    <xf numFmtId="0" fontId="36" fillId="15" borderId="68" xfId="0" applyFont="1" applyFill="1" applyBorder="1" applyAlignment="1">
      <alignment vertical="center" wrapText="1"/>
    </xf>
    <xf numFmtId="49" fontId="36" fillId="15" borderId="69" xfId="0" applyNumberFormat="1" applyFont="1" applyFill="1" applyBorder="1" applyAlignment="1">
      <alignment horizontal="center" vertical="center" wrapText="1"/>
    </xf>
    <xf numFmtId="3" fontId="36" fillId="15" borderId="69" xfId="0" applyNumberFormat="1" applyFont="1" applyFill="1" applyBorder="1" applyAlignment="1">
      <alignment horizontal="center" vertical="center" wrapText="1"/>
    </xf>
    <xf numFmtId="0" fontId="36" fillId="15" borderId="70" xfId="0" applyFont="1" applyFill="1" applyBorder="1" applyAlignment="1">
      <alignment horizontal="center" vertical="center"/>
    </xf>
    <xf numFmtId="0" fontId="39" fillId="9" borderId="71" xfId="0" applyFont="1" applyFill="1" applyBorder="1" applyAlignment="1">
      <alignment vertical="center" wrapText="1"/>
    </xf>
    <xf numFmtId="49" fontId="39" fillId="9" borderId="72" xfId="0" applyNumberFormat="1" applyFont="1" applyFill="1" applyBorder="1" applyAlignment="1">
      <alignment horizontal="center" vertical="center"/>
    </xf>
    <xf numFmtId="49" fontId="39" fillId="9" borderId="72" xfId="0" applyNumberFormat="1" applyFont="1" applyFill="1" applyBorder="1" applyAlignment="1">
      <alignment horizontal="center" vertical="center" wrapText="1"/>
    </xf>
    <xf numFmtId="3" fontId="39" fillId="9" borderId="72" xfId="0" applyNumberFormat="1" applyFont="1" applyFill="1" applyBorder="1" applyAlignment="1">
      <alignment horizontal="right" vertical="center"/>
    </xf>
    <xf numFmtId="0" fontId="40" fillId="9" borderId="73" xfId="0" applyFont="1" applyFill="1" applyBorder="1" applyAlignment="1">
      <alignment horizontal="left" vertical="center"/>
    </xf>
    <xf numFmtId="49" fontId="36" fillId="10" borderId="58" xfId="0" applyNumberFormat="1" applyFont="1" applyFill="1" applyBorder="1" applyAlignment="1">
      <alignment horizontal="center" vertical="center" wrapText="1"/>
    </xf>
    <xf numFmtId="0" fontId="41" fillId="10" borderId="59" xfId="0" applyFont="1" applyFill="1" applyBorder="1" applyAlignment="1">
      <alignment horizontal="left" vertical="center"/>
    </xf>
    <xf numFmtId="0" fontId="39" fillId="9" borderId="56" xfId="0" applyFont="1" applyFill="1" applyBorder="1" applyAlignment="1">
      <alignment horizontal="left" vertical="center" wrapText="1"/>
    </xf>
    <xf numFmtId="0" fontId="41" fillId="0" borderId="56" xfId="0" applyFont="1" applyFill="1" applyBorder="1" applyAlignment="1">
      <alignment horizontal="left" vertical="center" wrapText="1"/>
    </xf>
    <xf numFmtId="0" fontId="39" fillId="9" borderId="56" xfId="0" applyFont="1" applyFill="1" applyBorder="1" applyAlignment="1">
      <alignment horizontal="left" vertical="center"/>
    </xf>
    <xf numFmtId="0" fontId="36" fillId="10" borderId="57" xfId="0" applyFont="1" applyFill="1" applyBorder="1" applyAlignment="1">
      <alignment horizontal="left" vertical="center"/>
    </xf>
    <xf numFmtId="3" fontId="36" fillId="10" borderId="58" xfId="0" applyNumberFormat="1" applyFont="1" applyFill="1" applyBorder="1" applyAlignment="1">
      <alignment horizontal="right" vertical="center"/>
    </xf>
    <xf numFmtId="0" fontId="36" fillId="10" borderId="58" xfId="0" applyFont="1" applyFill="1" applyBorder="1" applyAlignment="1">
      <alignment horizontal="right" vertical="center"/>
    </xf>
    <xf numFmtId="0" fontId="36" fillId="10" borderId="59" xfId="0" applyFont="1" applyFill="1" applyBorder="1" applyAlignment="1">
      <alignment horizontal="left" vertical="center"/>
    </xf>
    <xf numFmtId="0" fontId="39" fillId="9" borderId="66" xfId="0" applyFont="1" applyFill="1" applyBorder="1" applyAlignment="1">
      <alignment horizontal="left" vertical="center"/>
    </xf>
    <xf numFmtId="49" fontId="39" fillId="9" borderId="61" xfId="0" applyNumberFormat="1" applyFont="1" applyFill="1" applyBorder="1" applyAlignment="1">
      <alignment horizontal="center" vertical="center"/>
    </xf>
    <xf numFmtId="49" fontId="39" fillId="9" borderId="61" xfId="0" applyNumberFormat="1" applyFont="1" applyFill="1" applyBorder="1" applyAlignment="1">
      <alignment horizontal="center" vertical="center" wrapText="1"/>
    </xf>
    <xf numFmtId="3" fontId="39" fillId="9" borderId="61" xfId="0" applyNumberFormat="1" applyFont="1" applyFill="1" applyBorder="1" applyAlignment="1">
      <alignment horizontal="right" vertical="center"/>
    </xf>
    <xf numFmtId="0" fontId="40" fillId="9" borderId="62" xfId="0" applyFont="1" applyFill="1" applyBorder="1" applyAlignment="1">
      <alignment horizontal="left" vertical="center"/>
    </xf>
    <xf numFmtId="0" fontId="0" fillId="10" borderId="0" xfId="0" applyFill="1"/>
    <xf numFmtId="0" fontId="11" fillId="9" borderId="0" xfId="0" applyFont="1" applyFill="1" applyBorder="1" applyAlignment="1" applyProtection="1">
      <alignment horizontal="left" vertical="center" wrapText="1"/>
    </xf>
    <xf numFmtId="49" fontId="39" fillId="9" borderId="65" xfId="0" applyNumberFormat="1" applyFont="1" applyFill="1" applyBorder="1" applyAlignment="1">
      <alignment horizontal="center" vertical="center"/>
    </xf>
    <xf numFmtId="0" fontId="39" fillId="9" borderId="73" xfId="0" applyFont="1" applyFill="1" applyBorder="1" applyAlignment="1">
      <alignment horizontal="left" vertical="center" wrapText="1"/>
    </xf>
    <xf numFmtId="49" fontId="39" fillId="9" borderId="80" xfId="0" applyNumberFormat="1" applyFont="1" applyFill="1" applyBorder="1" applyAlignment="1">
      <alignment horizontal="center" vertical="center"/>
    </xf>
    <xf numFmtId="3" fontId="39" fillId="9" borderId="80" xfId="0" applyNumberFormat="1" applyFont="1" applyFill="1" applyBorder="1" applyAlignment="1">
      <alignment horizontal="right" vertical="center"/>
    </xf>
    <xf numFmtId="0" fontId="14" fillId="9" borderId="81" xfId="0" applyFont="1" applyFill="1" applyBorder="1" applyAlignment="1" applyProtection="1">
      <alignment vertical="center" wrapText="1"/>
    </xf>
    <xf numFmtId="49" fontId="14" fillId="9" borderId="81" xfId="0" applyNumberFormat="1" applyFont="1" applyFill="1" applyBorder="1" applyAlignment="1" applyProtection="1">
      <alignment horizontal="center" vertical="center" wrapText="1"/>
    </xf>
    <xf numFmtId="0" fontId="14" fillId="9" borderId="81" xfId="0" applyFont="1" applyFill="1" applyBorder="1" applyAlignment="1" applyProtection="1">
      <alignment horizontal="center" vertical="center" wrapText="1"/>
    </xf>
    <xf numFmtId="3" fontId="14" fillId="9" borderId="81" xfId="0" applyNumberFormat="1" applyFont="1" applyFill="1" applyBorder="1" applyAlignment="1" applyProtection="1">
      <alignment vertical="center" wrapText="1"/>
    </xf>
    <xf numFmtId="0" fontId="36" fillId="15" borderId="76" xfId="0" applyFont="1" applyFill="1" applyBorder="1" applyAlignment="1">
      <alignment horizontal="left" vertical="center" wrapText="1"/>
    </xf>
    <xf numFmtId="0" fontId="41" fillId="10" borderId="57" xfId="0" applyFont="1" applyFill="1" applyBorder="1" applyAlignment="1">
      <alignment horizontal="left" vertical="center"/>
    </xf>
    <xf numFmtId="0" fontId="36" fillId="16" borderId="75" xfId="0" applyFont="1" applyFill="1" applyBorder="1" applyAlignment="1">
      <alignment horizontal="left" vertical="center"/>
    </xf>
    <xf numFmtId="0" fontId="36" fillId="15" borderId="82" xfId="0" applyFont="1" applyFill="1" applyBorder="1" applyAlignment="1">
      <alignment vertical="center" wrapText="1"/>
    </xf>
    <xf numFmtId="49" fontId="36" fillId="15" borderId="83" xfId="0" applyNumberFormat="1" applyFont="1" applyFill="1" applyBorder="1" applyAlignment="1">
      <alignment horizontal="center" vertical="center" wrapText="1"/>
    </xf>
    <xf numFmtId="49" fontId="36" fillId="15" borderId="84" xfId="0" applyNumberFormat="1" applyFont="1" applyFill="1" applyBorder="1" applyAlignment="1">
      <alignment horizontal="center" vertical="center" wrapText="1"/>
    </xf>
    <xf numFmtId="0" fontId="36" fillId="15" borderId="85" xfId="0" applyFont="1" applyFill="1" applyBorder="1" applyAlignment="1">
      <alignment horizontal="center" vertical="center" wrapText="1"/>
    </xf>
    <xf numFmtId="0" fontId="39" fillId="9" borderId="86" xfId="0" applyFont="1" applyFill="1" applyBorder="1" applyAlignment="1">
      <alignment horizontal="left" vertical="center"/>
    </xf>
    <xf numFmtId="0" fontId="40" fillId="9" borderId="87" xfId="0" applyFont="1" applyFill="1" applyBorder="1" applyAlignment="1">
      <alignment horizontal="left" vertical="center"/>
    </xf>
    <xf numFmtId="0" fontId="41" fillId="10" borderId="86" xfId="0" applyFont="1" applyFill="1" applyBorder="1" applyAlignment="1">
      <alignment horizontal="left" vertical="center"/>
    </xf>
    <xf numFmtId="49" fontId="41" fillId="10" borderId="65" xfId="0" applyNumberFormat="1" applyFont="1" applyFill="1" applyBorder="1" applyAlignment="1">
      <alignment horizontal="center" vertical="center"/>
    </xf>
    <xf numFmtId="0" fontId="41" fillId="10" borderId="87" xfId="0" applyFont="1" applyFill="1" applyBorder="1" applyAlignment="1">
      <alignment horizontal="left" vertical="center"/>
    </xf>
    <xf numFmtId="0" fontId="41" fillId="10" borderId="86" xfId="0" applyFont="1" applyFill="1" applyBorder="1" applyAlignment="1">
      <alignment horizontal="left" vertical="center" wrapText="1"/>
    </xf>
    <xf numFmtId="49" fontId="41" fillId="10" borderId="65" xfId="0" applyNumberFormat="1" applyFont="1" applyFill="1" applyBorder="1" applyAlignment="1">
      <alignment horizontal="center" vertical="center" wrapText="1"/>
    </xf>
    <xf numFmtId="0" fontId="41" fillId="10" borderId="87" xfId="0" applyFont="1" applyFill="1" applyBorder="1" applyAlignment="1">
      <alignment horizontal="left" vertical="center" wrapText="1"/>
    </xf>
    <xf numFmtId="0" fontId="41" fillId="10" borderId="88" xfId="0" applyFont="1" applyFill="1" applyBorder="1" applyAlignment="1">
      <alignment wrapText="1"/>
    </xf>
    <xf numFmtId="0" fontId="39" fillId="9" borderId="86" xfId="0" applyFont="1" applyFill="1" applyBorder="1" applyAlignment="1">
      <alignment horizontal="left" vertical="center" wrapText="1"/>
    </xf>
    <xf numFmtId="3" fontId="39" fillId="9" borderId="78" xfId="0" applyNumberFormat="1" applyFont="1" applyFill="1" applyBorder="1" applyAlignment="1">
      <alignment horizontal="right" vertical="center"/>
    </xf>
    <xf numFmtId="0" fontId="39" fillId="9" borderId="87" xfId="0" applyFont="1" applyFill="1" applyBorder="1" applyAlignment="1">
      <alignment horizontal="left" vertical="center" wrapText="1"/>
    </xf>
    <xf numFmtId="0" fontId="41" fillId="10" borderId="89" xfId="0" applyFont="1" applyFill="1" applyBorder="1" applyAlignment="1">
      <alignment vertical="center" wrapText="1"/>
    </xf>
    <xf numFmtId="0" fontId="41" fillId="10" borderId="90" xfId="0" applyFont="1" applyFill="1" applyBorder="1" applyAlignment="1">
      <alignment wrapText="1"/>
    </xf>
    <xf numFmtId="49" fontId="39" fillId="9" borderId="65" xfId="0" applyNumberFormat="1" applyFont="1" applyFill="1" applyBorder="1" applyAlignment="1">
      <alignment horizontal="center" vertical="center" wrapText="1"/>
    </xf>
    <xf numFmtId="0" fontId="36" fillId="16" borderId="91" xfId="0" applyFont="1" applyFill="1" applyBorder="1" applyAlignment="1">
      <alignment horizontal="left" vertical="center"/>
    </xf>
    <xf numFmtId="49" fontId="36" fillId="16" borderId="60" xfId="0" applyNumberFormat="1" applyFont="1" applyFill="1" applyBorder="1" applyAlignment="1">
      <alignment horizontal="center" vertical="center"/>
    </xf>
    <xf numFmtId="3" fontId="36" fillId="16" borderId="92" xfId="0" applyNumberFormat="1" applyFont="1" applyFill="1" applyBorder="1" applyAlignment="1">
      <alignment horizontal="right" vertical="center"/>
    </xf>
    <xf numFmtId="0" fontId="41" fillId="10" borderId="93" xfId="0" applyFont="1" applyFill="1" applyBorder="1" applyAlignment="1">
      <alignment horizontal="left" vertical="center"/>
    </xf>
    <xf numFmtId="49" fontId="36" fillId="10" borderId="77" xfId="0" applyNumberFormat="1" applyFont="1" applyFill="1" applyBorder="1" applyAlignment="1">
      <alignment horizontal="center" vertical="center"/>
    </xf>
    <xf numFmtId="0" fontId="41" fillId="10" borderId="94" xfId="0" applyFont="1" applyFill="1" applyBorder="1" applyAlignment="1">
      <alignment horizontal="left" vertical="center"/>
    </xf>
    <xf numFmtId="0" fontId="39" fillId="9" borderId="95" xfId="0" applyFont="1" applyFill="1" applyBorder="1" applyAlignment="1">
      <alignment horizontal="left" vertical="center"/>
    </xf>
    <xf numFmtId="49" fontId="39" fillId="9" borderId="74" xfId="0" applyNumberFormat="1" applyFont="1" applyFill="1" applyBorder="1" applyAlignment="1">
      <alignment horizontal="center" vertical="center"/>
    </xf>
    <xf numFmtId="3" fontId="39" fillId="9" borderId="74" xfId="0" applyNumberFormat="1" applyFont="1" applyFill="1" applyBorder="1" applyAlignment="1">
      <alignment horizontal="right" vertical="center"/>
    </xf>
    <xf numFmtId="0" fontId="39" fillId="9" borderId="96" xfId="0" applyFont="1" applyFill="1" applyBorder="1" applyAlignment="1">
      <alignment horizontal="left" vertical="center" wrapText="1"/>
    </xf>
    <xf numFmtId="0" fontId="39" fillId="9" borderId="87" xfId="0" applyFont="1" applyFill="1" applyBorder="1" applyAlignment="1">
      <alignment vertical="center" wrapText="1"/>
    </xf>
    <xf numFmtId="0" fontId="41" fillId="0" borderId="87" xfId="0" applyFont="1" applyFill="1" applyBorder="1" applyAlignment="1">
      <alignment horizontal="left" vertical="center"/>
    </xf>
    <xf numFmtId="0" fontId="41" fillId="0" borderId="90" xfId="0" applyFont="1" applyFill="1" applyBorder="1" applyAlignment="1">
      <alignment horizontal="left" vertical="center"/>
    </xf>
    <xf numFmtId="0" fontId="4" fillId="10" borderId="86" xfId="0" applyFont="1" applyFill="1" applyBorder="1" applyAlignment="1">
      <alignment horizontal="left" vertical="center" wrapText="1"/>
    </xf>
    <xf numFmtId="0" fontId="4" fillId="10" borderId="87" xfId="0" applyFont="1" applyFill="1" applyBorder="1" applyAlignment="1">
      <alignment horizontal="left" vertical="center" wrapText="1"/>
    </xf>
    <xf numFmtId="49" fontId="36" fillId="16" borderId="97" xfId="0" applyNumberFormat="1" applyFont="1" applyFill="1" applyBorder="1" applyAlignment="1">
      <alignment horizontal="center" vertical="center"/>
    </xf>
    <xf numFmtId="49" fontId="36" fillId="16" borderId="80" xfId="0" applyNumberFormat="1" applyFont="1" applyFill="1" applyBorder="1" applyAlignment="1">
      <alignment horizontal="center" vertical="center"/>
    </xf>
    <xf numFmtId="3" fontId="36" fillId="16" borderId="80" xfId="0" applyNumberFormat="1" applyFont="1" applyFill="1" applyBorder="1" applyAlignment="1">
      <alignment horizontal="right" vertical="center"/>
    </xf>
    <xf numFmtId="3" fontId="36" fillId="16" borderId="98" xfId="0" applyNumberFormat="1" applyFont="1" applyFill="1" applyBorder="1" applyAlignment="1">
      <alignment horizontal="right" vertical="center"/>
    </xf>
    <xf numFmtId="0" fontId="11" fillId="9" borderId="79" xfId="0" applyFont="1" applyFill="1" applyBorder="1" applyAlignment="1" applyProtection="1">
      <alignment horizontal="left" vertical="center" wrapText="1"/>
    </xf>
    <xf numFmtId="3" fontId="0" fillId="10" borderId="0" xfId="0" applyNumberFormat="1" applyFill="1"/>
    <xf numFmtId="0" fontId="41" fillId="10" borderId="99" xfId="0" applyFont="1" applyFill="1" applyBorder="1" applyAlignment="1">
      <alignment horizontal="left" vertical="center" wrapText="1"/>
    </xf>
    <xf numFmtId="3" fontId="4" fillId="0" borderId="16" xfId="0" applyNumberFormat="1" applyFont="1" applyFill="1" applyBorder="1" applyAlignment="1" applyProtection="1">
      <alignment horizontal="right" vertical="center"/>
      <protection locked="0"/>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Border="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Border="1" applyAlignment="1">
      <alignment vertical="top"/>
    </xf>
    <xf numFmtId="0" fontId="3" fillId="11" borderId="50" xfId="0" applyFont="1" applyFill="1" applyBorder="1" applyAlignment="1" applyProtection="1">
      <alignment horizontal="center" vertical="center"/>
    </xf>
    <xf numFmtId="0" fontId="0" fillId="0" borderId="0" xfId="0" applyFill="1"/>
    <xf numFmtId="0" fontId="3" fillId="10" borderId="47" xfId="0" applyFont="1" applyFill="1" applyBorder="1" applyAlignment="1" applyProtection="1">
      <alignment horizontal="right" vertical="center"/>
      <protection locked="0"/>
    </xf>
    <xf numFmtId="0" fontId="3" fillId="10" borderId="0" xfId="0" applyFont="1" applyFill="1" applyBorder="1" applyAlignment="1" applyProtection="1">
      <alignment horizontal="right" vertical="center"/>
      <protection locked="0"/>
    </xf>
    <xf numFmtId="0" fontId="3" fillId="10" borderId="48" xfId="0" applyFont="1" applyFill="1" applyBorder="1" applyAlignment="1" applyProtection="1">
      <alignment horizontal="center" vertical="center"/>
      <protection locked="0"/>
    </xf>
    <xf numFmtId="3" fontId="39" fillId="9" borderId="87" xfId="0" applyNumberFormat="1" applyFont="1" applyFill="1" applyBorder="1" applyAlignment="1">
      <alignment horizontal="left" vertical="top" wrapText="1"/>
    </xf>
    <xf numFmtId="0" fontId="27" fillId="10" borderId="0" xfId="0" applyFont="1" applyFill="1" applyBorder="1"/>
    <xf numFmtId="0" fontId="27" fillId="10" borderId="0" xfId="0" applyFont="1" applyFill="1" applyBorder="1" applyAlignment="1">
      <alignment vertical="top"/>
    </xf>
    <xf numFmtId="0" fontId="41" fillId="0" borderId="87" xfId="0" applyFont="1" applyFill="1" applyBorder="1" applyAlignment="1">
      <alignment horizontal="left" vertical="center" wrapText="1"/>
    </xf>
    <xf numFmtId="0" fontId="4" fillId="0" borderId="87" xfId="0" applyFont="1" applyFill="1" applyBorder="1" applyAlignment="1">
      <alignment horizontal="left" vertical="center" wrapText="1"/>
    </xf>
    <xf numFmtId="0" fontId="41" fillId="0" borderId="89" xfId="0" applyFont="1" applyFill="1" applyBorder="1" applyAlignment="1">
      <alignment vertical="center" wrapText="1"/>
    </xf>
    <xf numFmtId="0" fontId="0" fillId="10" borderId="0" xfId="0" applyFill="1" applyAlignment="1">
      <alignment horizontal="left"/>
    </xf>
    <xf numFmtId="0" fontId="3" fillId="11" borderId="3" xfId="0" applyFont="1" applyFill="1" applyBorder="1" applyAlignment="1" applyProtection="1">
      <alignment horizontal="right" vertical="center"/>
    </xf>
    <xf numFmtId="0" fontId="3" fillId="11" borderId="2" xfId="0" applyFont="1" applyFill="1" applyBorder="1" applyAlignment="1" applyProtection="1">
      <alignment horizontal="right" vertical="center"/>
    </xf>
    <xf numFmtId="0" fontId="3" fillId="11" borderId="4" xfId="0" applyFont="1" applyFill="1" applyBorder="1" applyAlignment="1" applyProtection="1">
      <alignment horizontal="righ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Border="1"/>
    <xf numFmtId="0" fontId="4" fillId="10" borderId="47"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27" fillId="10" borderId="0" xfId="0" applyFont="1" applyFill="1" applyBorder="1" applyAlignment="1">
      <alignment vertical="top"/>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4" xfId="0" applyFont="1" applyFill="1" applyBorder="1" applyAlignment="1" applyProtection="1">
      <alignment horizontal="right" vertical="center"/>
      <protection locked="0"/>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6" xfId="0" applyFont="1" applyFill="1" applyBorder="1" applyAlignment="1">
      <alignment horizontal="left" vertical="center" wrapText="1"/>
    </xf>
    <xf numFmtId="0" fontId="4" fillId="10" borderId="0" xfId="0" applyFont="1" applyFill="1" applyBorder="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7" fillId="10" borderId="0" xfId="0" applyFont="1" applyFill="1" applyBorder="1" applyAlignment="1">
      <alignment wrapText="1"/>
    </xf>
    <xf numFmtId="0" fontId="27" fillId="10" borderId="0" xfId="0" applyFont="1" applyFill="1" applyBorder="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0" fontId="2" fillId="10" borderId="0" xfId="0" applyFont="1" applyFill="1" applyBorder="1" applyAlignment="1">
      <alignment horizontal="right" vertical="center" wrapText="1"/>
    </xf>
    <xf numFmtId="0" fontId="2" fillId="10" borderId="48" xfId="0" applyFont="1" applyFill="1" applyBorder="1" applyAlignment="1">
      <alignment horizontal="right" vertical="center" wrapText="1"/>
    </xf>
    <xf numFmtId="0" fontId="28" fillId="10" borderId="47" xfId="0" applyFont="1" applyFill="1" applyBorder="1" applyAlignment="1">
      <alignment vertical="center"/>
    </xf>
    <xf numFmtId="0" fontId="28" fillId="10" borderId="0" xfId="0" applyFont="1" applyFill="1" applyBorder="1" applyAlignment="1">
      <alignment vertical="center"/>
    </xf>
    <xf numFmtId="0" fontId="27" fillId="10" borderId="47" xfId="0" applyFont="1" applyFill="1" applyBorder="1" applyAlignment="1">
      <alignment wrapText="1"/>
    </xf>
    <xf numFmtId="0" fontId="4" fillId="10" borderId="48"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47" xfId="0" applyFont="1" applyFill="1" applyBorder="1" applyAlignment="1">
      <alignment horizontal="center" vertical="center"/>
    </xf>
    <xf numFmtId="0" fontId="33" fillId="10" borderId="0" xfId="0" applyFont="1" applyFill="1" applyBorder="1" applyAlignment="1">
      <alignment vertical="center"/>
    </xf>
    <xf numFmtId="0" fontId="33" fillId="10" borderId="48" xfId="0" applyFont="1" applyFill="1" applyBorder="1" applyAlignment="1">
      <alignment vertical="center"/>
    </xf>
    <xf numFmtId="0" fontId="27" fillId="10" borderId="0" xfId="0" applyFont="1" applyFill="1" applyBorder="1" applyProtection="1">
      <protection locked="0"/>
    </xf>
    <xf numFmtId="0" fontId="27" fillId="10" borderId="0" xfId="0" applyFont="1" applyFill="1" applyBorder="1" applyAlignment="1">
      <alignment vertical="top" wrapText="1"/>
    </xf>
    <xf numFmtId="0" fontId="4" fillId="0"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indent="1"/>
    </xf>
    <xf numFmtId="0" fontId="4" fillId="10" borderId="15" xfId="0" applyFont="1" applyFill="1" applyBorder="1" applyAlignment="1" applyProtection="1">
      <alignment horizontal="left" vertical="center" wrapText="1" indent="1"/>
    </xf>
    <xf numFmtId="0" fontId="4" fillId="9" borderId="15" xfId="0" applyFont="1" applyFill="1" applyBorder="1" applyAlignment="1" applyProtection="1">
      <alignment horizontal="left" vertical="center" wrapText="1" indent="1"/>
    </xf>
    <xf numFmtId="0" fontId="20"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4" fillId="9" borderId="16" xfId="0" applyFont="1" applyFill="1" applyBorder="1" applyAlignment="1" applyProtection="1">
      <alignment horizontal="left" vertical="center" wrapText="1" indent="1"/>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11" fillId="9" borderId="16"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4" fillId="0" borderId="33" xfId="0" applyFont="1" applyFill="1" applyBorder="1" applyAlignment="1" applyProtection="1">
      <alignment horizontal="left" vertical="center" wrapText="1" indent="1"/>
    </xf>
    <xf numFmtId="0" fontId="4" fillId="0" borderId="33" xfId="0" applyFont="1" applyFill="1" applyBorder="1" applyAlignment="1" applyProtection="1">
      <alignment horizontal="left" vertical="center" wrapText="1"/>
    </xf>
    <xf numFmtId="0" fontId="19" fillId="9" borderId="44" xfId="0" applyFont="1" applyFill="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2"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9"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2" fillId="0" borderId="46" xfId="0" applyFont="1" applyBorder="1" applyProtection="1"/>
    <xf numFmtId="0" fontId="17"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43" xfId="0" applyFont="1" applyFill="1" applyBorder="1" applyAlignment="1" applyProtection="1">
      <alignment horizontal="left" vertical="center"/>
    </xf>
    <xf numFmtId="0" fontId="21" fillId="6" borderId="43" xfId="0" applyFont="1" applyFill="1" applyBorder="1" applyAlignment="1" applyProtection="1">
      <alignment vertical="center"/>
    </xf>
    <xf numFmtId="0" fontId="2" fillId="0" borderId="43"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0" fontId="23" fillId="10" borderId="0" xfId="0" applyFont="1" applyFill="1" applyAlignment="1">
      <alignment horizontal="left" wrapText="1"/>
    </xf>
    <xf numFmtId="0" fontId="36" fillId="17" borderId="0" xfId="0" applyFont="1" applyFill="1" applyAlignment="1">
      <alignment horizontal="center"/>
    </xf>
    <xf numFmtId="0" fontId="23" fillId="10" borderId="0" xfId="0" applyFont="1" applyFill="1"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left" vertical="top"/>
    </xf>
    <xf numFmtId="0" fontId="36" fillId="15" borderId="0" xfId="0" applyFont="1" applyFill="1" applyAlignment="1">
      <alignment horizontal="center"/>
    </xf>
    <xf numFmtId="0" fontId="0" fillId="10" borderId="0" xfId="0" applyFill="1" applyAlignment="1">
      <alignment horizontal="left"/>
    </xf>
    <xf numFmtId="0" fontId="0" fillId="10" borderId="0" xfId="0" applyFill="1" applyAlignment="1">
      <alignment horizontal="left" wrapText="1"/>
    </xf>
  </cellXfs>
  <cellStyles count="4">
    <cellStyle name="Hyperlink 2" xfId="2"/>
    <cellStyle name="Normal" xfId="0" builtinId="0"/>
    <cellStyle name="Normal 2" xfId="3"/>
    <cellStyle name="Style 1" xfId="1"/>
  </cellStyles>
  <dxfs count="96">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
      <font>
        <b/>
        <i val="0"/>
        <strike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89" connectionId="0">
    <xmlCellPr id="1" uniqueName="P1075256">
      <xmlPr mapId="1" xpath="/GFI-IZD-POD/IFP-GFI-IZD-POD_1000340/P1075256" xmlDataType="decimal"/>
    </xmlCellPr>
  </singleXmlCell>
  <singleXmlCell id="169" r="I89" connectionId="0">
    <xmlCellPr id="1" uniqueName="P1075257">
      <xmlPr mapId="1" xpath="/GFI-IZD-POD/IFP-GFI-IZD-POD_1000340/P1075257" xmlDataType="decimal"/>
    </xmlCellPr>
  </singleXmlCell>
  <singleXmlCell id="170" r="H90" connectionId="0">
    <xmlCellPr id="1" uniqueName="P1075258">
      <xmlPr mapId="1" xpath="/GFI-IZD-POD/IFP-GFI-IZD-POD_1000340/P1075258" xmlDataType="decimal"/>
    </xmlCellPr>
  </singleXmlCell>
  <singleXmlCell id="171" r="I90" connectionId="0">
    <xmlCellPr id="1" uniqueName="P1075259">
      <xmlPr mapId="1" xpath="/GFI-IZD-POD/IFP-GFI-IZD-POD_1000340/P1075259" xmlDataType="decimal"/>
    </xmlCellPr>
  </singleXmlCell>
  <singleXmlCell id="172" r="H91" connectionId="0">
    <xmlCellPr id="1" uniqueName="P1075260">
      <xmlPr mapId="1" xpath="/GFI-IZD-POD/IFP-GFI-IZD-POD_1000340/P1075260" xmlDataType="decimal"/>
    </xmlCellPr>
  </singleXmlCell>
  <singleXmlCell id="173" r="I91" connectionId="0">
    <xmlCellPr id="1" uniqueName="P1075261">
      <xmlPr mapId="1" xpath="/GFI-IZD-POD/IFP-GFI-IZD-POD_1000340/P1075261" xmlDataType="decimal"/>
    </xmlCellPr>
  </singleXmlCell>
  <singleXmlCell id="174" r="H92" connectionId="0">
    <xmlCellPr id="1" uniqueName="P1075262">
      <xmlPr mapId="1" xpath="/GFI-IZD-POD/IFP-GFI-IZD-POD_1000340/P1075262" xmlDataType="decimal"/>
    </xmlCellPr>
  </singleXmlCell>
  <singleXmlCell id="175" r="I92" connectionId="0">
    <xmlCellPr id="1" uniqueName="P1075263">
      <xmlPr mapId="1" xpath="/GFI-IZD-POD/IFP-GFI-IZD-POD_1000340/P1075263" xmlDataType="decimal"/>
    </xmlCellPr>
  </singleXmlCell>
  <singleXmlCell id="176" r="H93" connectionId="0">
    <xmlCellPr id="1" uniqueName="P1075264">
      <xmlPr mapId="1" xpath="/GFI-IZD-POD/IFP-GFI-IZD-POD_1000340/P1075264" xmlDataType="decimal"/>
    </xmlCellPr>
  </singleXmlCell>
  <singleXmlCell id="177" r="I93" connectionId="0">
    <xmlCellPr id="1" uniqueName="P1075265">
      <xmlPr mapId="1" xpath="/GFI-IZD-POD/IFP-GFI-IZD-POD_1000340/P1075265" xmlDataType="decimal"/>
    </xmlCellPr>
  </singleXmlCell>
  <singleXmlCell id="178" r="H94" connectionId="0">
    <xmlCellPr id="1" uniqueName="P1075266">
      <xmlPr mapId="1" xpath="/GFI-IZD-POD/IFP-GFI-IZD-POD_1000340/P1075266" xmlDataType="decimal"/>
    </xmlCellPr>
  </singleXmlCell>
  <singleXmlCell id="179" r="I94" connectionId="0">
    <xmlCellPr id="1" uniqueName="P1075267">
      <xmlPr mapId="1" xpath="/GFI-IZD-POD/IFP-GFI-IZD-POD_1000340/P1075267" xmlDataType="decimal"/>
    </xmlCellPr>
  </singleXmlCell>
  <singleXmlCell id="180" r="H95" connectionId="0">
    <xmlCellPr id="1" uniqueName="P1075268">
      <xmlPr mapId="1" xpath="/GFI-IZD-POD/IFP-GFI-IZD-POD_1000340/P1075268" xmlDataType="decimal"/>
    </xmlCellPr>
  </singleXmlCell>
  <singleXmlCell id="181" r="I95" connectionId="0">
    <xmlCellPr id="1" uniqueName="P1075269">
      <xmlPr mapId="1" xpath="/GFI-IZD-POD/IFP-GFI-IZD-POD_1000340/P1075269" xmlDataType="decimal"/>
    </xmlCellPr>
  </singleXmlCell>
  <singleXmlCell id="182" r="H96" connectionId="0">
    <xmlCellPr id="1" uniqueName="P1075270">
      <xmlPr mapId="1" xpath="/GFI-IZD-POD/IFP-GFI-IZD-POD_1000340/P1075270" xmlDataType="decimal"/>
    </xmlCellPr>
  </singleXmlCell>
  <singleXmlCell id="183" r="I96" connectionId="0">
    <xmlCellPr id="1" uniqueName="P1075271">
      <xmlPr mapId="1" xpath="/GFI-IZD-POD/IFP-GFI-IZD-POD_1000340/P1075271" xmlDataType="decimal"/>
    </xmlCellPr>
  </singleXmlCell>
  <singleXmlCell id="184" r="H97" connectionId="0">
    <xmlCellPr id="1" uniqueName="P1075272">
      <xmlPr mapId="1" xpath="/GFI-IZD-POD/IFP-GFI-IZD-POD_1000340/P1075272" xmlDataType="decimal"/>
    </xmlCellPr>
  </singleXmlCell>
  <singleXmlCell id="185" r="I97" connectionId="0">
    <xmlCellPr id="1" uniqueName="P1075273">
      <xmlPr mapId="1" xpath="/GFI-IZD-POD/IFP-GFI-IZD-POD_1000340/P1075273" xmlDataType="decimal"/>
    </xmlCellPr>
  </singleXmlCell>
  <singleXmlCell id="186" r="H98" connectionId="0">
    <xmlCellPr id="1" uniqueName="P1075274">
      <xmlPr mapId="1" xpath="/GFI-IZD-POD/IFP-GFI-IZD-POD_1000340/P1075274" xmlDataType="decimal"/>
    </xmlCellPr>
  </singleXmlCell>
  <singleXmlCell id="187" r="I98" connectionId="0">
    <xmlCellPr id="1" uniqueName="P1075275">
      <xmlPr mapId="1" xpath="/GFI-IZD-POD/IFP-GFI-IZD-POD_1000340/P1075275" xmlDataType="decimal"/>
    </xmlCellPr>
  </singleXmlCell>
  <singleXmlCell id="188" r="H99" connectionId="0">
    <xmlCellPr id="1" uniqueName="P1075276">
      <xmlPr mapId="1" xpath="/GFI-IZD-POD/IFP-GFI-IZD-POD_1000340/P1075276" xmlDataType="decimal"/>
    </xmlCellPr>
  </singleXmlCell>
  <singleXmlCell id="189" r="I99" connectionId="0">
    <xmlCellPr id="1" uniqueName="P1075277">
      <xmlPr mapId="1" xpath="/GFI-IZD-POD/IFP-GFI-IZD-POD_1000340/P1075277" xmlDataType="decimal"/>
    </xmlCellPr>
  </singleXmlCell>
  <singleXmlCell id="190" r="H100" connectionId="0">
    <xmlCellPr id="1" uniqueName="P1075278">
      <xmlPr mapId="1" xpath="/GFI-IZD-POD/IFP-GFI-IZD-POD_1000340/P1075278" xmlDataType="decimal"/>
    </xmlCellPr>
  </singleXmlCell>
  <singleXmlCell id="191" r="I100" connectionId="0">
    <xmlCellPr id="1" uniqueName="P1075279">
      <xmlPr mapId="1" xpath="/GFI-IZD-POD/IFP-GFI-IZD-POD_1000340/P1075279" xmlDataType="decimal"/>
    </xmlCellPr>
  </singleXmlCell>
  <singleXmlCell id="192" r="H101" connectionId="0">
    <xmlCellPr id="1" uniqueName="P1075280">
      <xmlPr mapId="1" xpath="/GFI-IZD-POD/IFP-GFI-IZD-POD_1000340/P1075280" xmlDataType="decimal"/>
    </xmlCellPr>
  </singleXmlCell>
  <singleXmlCell id="193" r="I101" connectionId="0">
    <xmlCellPr id="1" uniqueName="P1075281">
      <xmlPr mapId="1" xpath="/GFI-IZD-POD/IFP-GFI-IZD-POD_1000340/P1075281" xmlDataType="decimal"/>
    </xmlCellPr>
  </singleXmlCell>
  <singleXmlCell id="194" r="H102" connectionId="0">
    <xmlCellPr id="1" uniqueName="P1075282">
      <xmlPr mapId="1" xpath="/GFI-IZD-POD/IFP-GFI-IZD-POD_1000340/P1075282" xmlDataType="decimal"/>
    </xmlCellPr>
  </singleXmlCell>
  <singleXmlCell id="195" r="I102" connectionId="0">
    <xmlCellPr id="1" uniqueName="P1075283">
      <xmlPr mapId="1" xpath="/GFI-IZD-POD/IFP-GFI-IZD-POD_1000340/P1075283" xmlDataType="decimal"/>
    </xmlCellPr>
  </singleXmlCell>
  <singleXmlCell id="196" r="H103" connectionId="0">
    <xmlCellPr id="1" uniqueName="P1075284">
      <xmlPr mapId="1" xpath="/GFI-IZD-POD/IFP-GFI-IZD-POD_1000340/P1075284" xmlDataType="decimal"/>
    </xmlCellPr>
  </singleXmlCell>
  <singleXmlCell id="197" r="I103" connectionId="0">
    <xmlCellPr id="1" uniqueName="P1075285">
      <xmlPr mapId="1" xpath="/GFI-IZD-POD/IFP-GFI-IZD-POD_1000340/P1075285" xmlDataType="decimal"/>
    </xmlCellPr>
  </singleXmlCell>
  <singleXmlCell id="198" r="H104" connectionId="0">
    <xmlCellPr id="1" uniqueName="P1075286">
      <xmlPr mapId="1" xpath="/GFI-IZD-POD/IFP-GFI-IZD-POD_1000340/P1075286" xmlDataType="decimal"/>
    </xmlCellPr>
  </singleXmlCell>
  <singleXmlCell id="199" r="I104" connectionId="0">
    <xmlCellPr id="1" uniqueName="P1075287">
      <xmlPr mapId="1" xpath="/GFI-IZD-POD/IFP-GFI-IZD-POD_1000340/P1075287" xmlDataType="decimal"/>
    </xmlCellPr>
  </singleXmlCell>
  <singleXmlCell id="200" r="H105" connectionId="0">
    <xmlCellPr id="1" uniqueName="P1075288">
      <xmlPr mapId="1" xpath="/GFI-IZD-POD/IFP-GFI-IZD-POD_1000340/P1075288" xmlDataType="decimal"/>
    </xmlCellPr>
  </singleXmlCell>
  <singleXmlCell id="201" r="I105" connectionId="0">
    <xmlCellPr id="1" uniqueName="P1075289">
      <xmlPr mapId="1" xpath="/GFI-IZD-POD/IFP-GFI-IZD-POD_1000340/P1075289" xmlDataType="decimal"/>
    </xmlCellPr>
  </singleXmlCell>
  <singleXmlCell id="202" r="H106" connectionId="0">
    <xmlCellPr id="1" uniqueName="P1075290">
      <xmlPr mapId="1" xpath="/GFI-IZD-POD/IFP-GFI-IZD-POD_1000340/P1075290" xmlDataType="decimal"/>
    </xmlCellPr>
  </singleXmlCell>
  <singleXmlCell id="203" r="I106" connectionId="0">
    <xmlCellPr id="1" uniqueName="P1075291">
      <xmlPr mapId="1" xpath="/GFI-IZD-POD/IFP-GFI-IZD-POD_1000340/P1075291" xmlDataType="decimal"/>
    </xmlCellPr>
  </singleXmlCell>
  <singleXmlCell id="204" r="H107" connectionId="0">
    <xmlCellPr id="1" uniqueName="P1075292">
      <xmlPr mapId="1" xpath="/GFI-IZD-POD/IFP-GFI-IZD-POD_1000340/P1075292" xmlDataType="decimal"/>
    </xmlCellPr>
  </singleXmlCell>
  <singleXmlCell id="205" r="I107" connectionId="0">
    <xmlCellPr id="1" uniqueName="P1075293">
      <xmlPr mapId="1" xpath="/GFI-IZD-POD/IFP-GFI-IZD-POD_1000340/P1075293" xmlDataType="decimal"/>
    </xmlCellPr>
  </singleXmlCell>
  <singleXmlCell id="206" r="H108" connectionId="0">
    <xmlCellPr id="1" uniqueName="P1075294">
      <xmlPr mapId="1" xpath="/GFI-IZD-POD/IFP-GFI-IZD-POD_1000340/P1075294" xmlDataType="decimal"/>
    </xmlCellPr>
  </singleXmlCell>
  <singleXmlCell id="207" r="I108" connectionId="0">
    <xmlCellPr id="1" uniqueName="P1075295">
      <xmlPr mapId="1" xpath="/GFI-IZD-POD/IFP-GFI-IZD-POD_1000340/P1075295" xmlDataType="decimal"/>
    </xmlCellPr>
  </singleXmlCell>
  <singleXmlCell id="208" r="H109" connectionId="0">
    <xmlCellPr id="1" uniqueName="P1075296">
      <xmlPr mapId="1" xpath="/GFI-IZD-POD/IFP-GFI-IZD-POD_1000340/P1075296" xmlDataType="decimal"/>
    </xmlCellPr>
  </singleXmlCell>
  <singleXmlCell id="209" r="I109" connectionId="0">
    <xmlCellPr id="1" uniqueName="P1075297">
      <xmlPr mapId="1" xpath="/GFI-IZD-POD/IFP-GFI-IZD-POD_1000340/P1075297" xmlDataType="decimal"/>
    </xmlCellPr>
  </singleXmlCell>
  <singleXmlCell id="210" r="H110" connectionId="0">
    <xmlCellPr id="1" uniqueName="P1075298">
      <xmlPr mapId="1" xpath="/GFI-IZD-POD/IFP-GFI-IZD-POD_1000340/P1075298" xmlDataType="decimal"/>
    </xmlCellPr>
  </singleXmlCell>
  <singleXmlCell id="211" r="I110" connectionId="0">
    <xmlCellPr id="1" uniqueName="P1075299">
      <xmlPr mapId="1" xpath="/GFI-IZD-POD/IFP-GFI-IZD-POD_1000340/P1075299" xmlDataType="decimal"/>
    </xmlCellPr>
  </singleXmlCell>
  <singleXmlCell id="212" r="H111" connectionId="0">
    <xmlCellPr id="1" uniqueName="P1075300">
      <xmlPr mapId="1" xpath="/GFI-IZD-POD/IFP-GFI-IZD-POD_1000340/P1075300" xmlDataType="decimal"/>
    </xmlCellPr>
  </singleXmlCell>
  <singleXmlCell id="213" r="I111" connectionId="0">
    <xmlCellPr id="1" uniqueName="P1075301">
      <xmlPr mapId="1" xpath="/GFI-IZD-POD/IFP-GFI-IZD-POD_1000340/P1075301" xmlDataType="decimal"/>
    </xmlCellPr>
  </singleXmlCell>
  <singleXmlCell id="214" r="H112" connectionId="0">
    <xmlCellPr id="1" uniqueName="P1075302">
      <xmlPr mapId="1" xpath="/GFI-IZD-POD/IFP-GFI-IZD-POD_1000340/P1075302" xmlDataType="decimal"/>
    </xmlCellPr>
  </singleXmlCell>
  <singleXmlCell id="215" r="I112" connectionId="0">
    <xmlCellPr id="1" uniqueName="P1075303">
      <xmlPr mapId="1" xpath="/GFI-IZD-POD/IFP-GFI-IZD-POD_1000340/P1075303" xmlDataType="decimal"/>
    </xmlCellPr>
  </singleXmlCell>
  <singleXmlCell id="216" r="H113" connectionId="0">
    <xmlCellPr id="1" uniqueName="P1075304">
      <xmlPr mapId="1" xpath="/GFI-IZD-POD/IFP-GFI-IZD-POD_1000340/P1075304" xmlDataType="decimal"/>
    </xmlCellPr>
  </singleXmlCell>
  <singleXmlCell id="217" r="I113" connectionId="0">
    <xmlCellPr id="1" uniqueName="P1075305">
      <xmlPr mapId="1" xpath="/GFI-IZD-POD/IFP-GFI-IZD-POD_1000340/P1075305" xmlDataType="decimal"/>
    </xmlCellPr>
  </singleXmlCell>
  <singleXmlCell id="218" r="H114" connectionId="0">
    <xmlCellPr id="1" uniqueName="P1075306">
      <xmlPr mapId="1" xpath="/GFI-IZD-POD/IFP-GFI-IZD-POD_1000340/P1075306" xmlDataType="decimal"/>
    </xmlCellPr>
  </singleXmlCell>
  <singleXmlCell id="219" r="I114" connectionId="0">
    <xmlCellPr id="1" uniqueName="P1075307">
      <xmlPr mapId="1" xpath="/GFI-IZD-POD/IFP-GFI-IZD-POD_1000340/P1075307" xmlDataType="decimal"/>
    </xmlCellPr>
  </singleXmlCell>
  <singleXmlCell id="220" r="H115" connectionId="0">
    <xmlCellPr id="1" uniqueName="P1075308">
      <xmlPr mapId="1" xpath="/GFI-IZD-POD/IFP-GFI-IZD-POD_1000340/P1075308" xmlDataType="decimal"/>
    </xmlCellPr>
  </singleXmlCell>
  <singleXmlCell id="221" r="I115" connectionId="0">
    <xmlCellPr id="1" uniqueName="P1075309">
      <xmlPr mapId="1" xpath="/GFI-IZD-POD/IFP-GFI-IZD-POD_1000340/P1075309" xmlDataType="decimal"/>
    </xmlCellPr>
  </singleXmlCell>
  <singleXmlCell id="222" r="H116" connectionId="0">
    <xmlCellPr id="1" uniqueName="P1075310">
      <xmlPr mapId="1" xpath="/GFI-IZD-POD/IFP-GFI-IZD-POD_1000340/P1075310" xmlDataType="decimal"/>
    </xmlCellPr>
  </singleXmlCell>
  <singleXmlCell id="223" r="I116" connectionId="0">
    <xmlCellPr id="1" uniqueName="P1075311">
      <xmlPr mapId="1" xpath="/GFI-IZD-POD/IFP-GFI-IZD-POD_1000340/P1075311" xmlDataType="decimal"/>
    </xmlCellPr>
  </singleXmlCell>
  <singleXmlCell id="224" r="H117" connectionId="0">
    <xmlCellPr id="1" uniqueName="P1075312">
      <xmlPr mapId="1" xpath="/GFI-IZD-POD/IFP-GFI-IZD-POD_1000340/P1075312" xmlDataType="decimal"/>
    </xmlCellPr>
  </singleXmlCell>
  <singleXmlCell id="225" r="I117" connectionId="0">
    <xmlCellPr id="1" uniqueName="P1075313">
      <xmlPr mapId="1" xpath="/GFI-IZD-POD/IFP-GFI-IZD-POD_1000340/P1075313" xmlDataType="decimal"/>
    </xmlCellPr>
  </singleXmlCell>
  <singleXmlCell id="226" r="H118" connectionId="0">
    <xmlCellPr id="1" uniqueName="P1075314">
      <xmlPr mapId="1" xpath="/GFI-IZD-POD/IFP-GFI-IZD-POD_1000340/P1075314" xmlDataType="decimal"/>
    </xmlCellPr>
  </singleXmlCell>
  <singleXmlCell id="227" r="I118" connectionId="0">
    <xmlCellPr id="1" uniqueName="P1075315">
      <xmlPr mapId="1" xpath="/GFI-IZD-POD/IFP-GFI-IZD-POD_1000340/P1075315" xmlDataType="decimal"/>
    </xmlCellPr>
  </singleXmlCell>
  <singleXmlCell id="228" r="H119" connectionId="0">
    <xmlCellPr id="1" uniqueName="P1075316">
      <xmlPr mapId="1" xpath="/GFI-IZD-POD/IFP-GFI-IZD-POD_1000340/P1075316" xmlDataType="decimal"/>
    </xmlCellPr>
  </singleXmlCell>
  <singleXmlCell id="229" r="I119" connectionId="0">
    <xmlCellPr id="1" uniqueName="P1075317">
      <xmlPr mapId="1" xpath="/GFI-IZD-POD/IFP-GFI-IZD-POD_1000340/P1075317" xmlDataType="decimal"/>
    </xmlCellPr>
  </singleXmlCell>
  <singleXmlCell id="230" r="H120" connectionId="0">
    <xmlCellPr id="1" uniqueName="P1075318">
      <xmlPr mapId="1" xpath="/GFI-IZD-POD/IFP-GFI-IZD-POD_1000340/P1075318" xmlDataType="decimal"/>
    </xmlCellPr>
  </singleXmlCell>
  <singleXmlCell id="231" r="I120" connectionId="0">
    <xmlCellPr id="1" uniqueName="P1075319">
      <xmlPr mapId="1" xpath="/GFI-IZD-POD/IFP-GFI-IZD-POD_1000340/P1075319" xmlDataType="decimal"/>
    </xmlCellPr>
  </singleXmlCell>
  <singleXmlCell id="232" r="H121" connectionId="0">
    <xmlCellPr id="1" uniqueName="P1075320">
      <xmlPr mapId="1" xpath="/GFI-IZD-POD/IFP-GFI-IZD-POD_1000340/P1075320" xmlDataType="decimal"/>
    </xmlCellPr>
  </singleXmlCell>
  <singleXmlCell id="233" r="I121" connectionId="0">
    <xmlCellPr id="1" uniqueName="P1075321">
      <xmlPr mapId="1" xpath="/GFI-IZD-POD/IFP-GFI-IZD-POD_1000340/P1075321" xmlDataType="decimal"/>
    </xmlCellPr>
  </singleXmlCell>
  <singleXmlCell id="234" r="H122" connectionId="0">
    <xmlCellPr id="1" uniqueName="P1075322">
      <xmlPr mapId="1" xpath="/GFI-IZD-POD/IFP-GFI-IZD-POD_1000340/P1075322" xmlDataType="decimal"/>
    </xmlCellPr>
  </singleXmlCell>
  <singleXmlCell id="235" r="I122" connectionId="0">
    <xmlCellPr id="1" uniqueName="P1075323">
      <xmlPr mapId="1" xpath="/GFI-IZD-POD/IFP-GFI-IZD-POD_1000340/P1075323" xmlDataType="decimal"/>
    </xmlCellPr>
  </singleXmlCell>
  <singleXmlCell id="236" r="H123" connectionId="0">
    <xmlCellPr id="1" uniqueName="P1075324">
      <xmlPr mapId="1" xpath="/GFI-IZD-POD/IFP-GFI-IZD-POD_1000340/P1075324" xmlDataType="decimal"/>
    </xmlCellPr>
  </singleXmlCell>
  <singleXmlCell id="237" r="I123" connectionId="0">
    <xmlCellPr id="1" uniqueName="P1075325">
      <xmlPr mapId="1" xpath="/GFI-IZD-POD/IFP-GFI-IZD-POD_1000340/P1075325" xmlDataType="decimal"/>
    </xmlCellPr>
  </singleXmlCell>
  <singleXmlCell id="238" r="H124" connectionId="0">
    <xmlCellPr id="1" uniqueName="P1075326">
      <xmlPr mapId="1" xpath="/GFI-IZD-POD/IFP-GFI-IZD-POD_1000340/P1075326" xmlDataType="decimal"/>
    </xmlCellPr>
  </singleXmlCell>
  <singleXmlCell id="239" r="I124" connectionId="0">
    <xmlCellPr id="1" uniqueName="P1075327">
      <xmlPr mapId="1" xpath="/GFI-IZD-POD/IFP-GFI-IZD-POD_1000340/P1075327" xmlDataType="decimal"/>
    </xmlCellPr>
  </singleXmlCell>
  <singleXmlCell id="240" r="H125" connectionId="0">
    <xmlCellPr id="1" uniqueName="P1075328">
      <xmlPr mapId="1" xpath="/GFI-IZD-POD/IFP-GFI-IZD-POD_1000340/P1075328" xmlDataType="decimal"/>
    </xmlCellPr>
  </singleXmlCell>
  <singleXmlCell id="241" r="I125" connectionId="0">
    <xmlCellPr id="1" uniqueName="P1075329">
      <xmlPr mapId="1" xpath="/GFI-IZD-POD/IFP-GFI-IZD-POD_1000340/P1075329" xmlDataType="decimal"/>
    </xmlCellPr>
  </singleXmlCell>
  <singleXmlCell id="242" r="H126" connectionId="0">
    <xmlCellPr id="1" uniqueName="P1075330">
      <xmlPr mapId="1" xpath="/GFI-IZD-POD/IFP-GFI-IZD-POD_1000340/P1075330" xmlDataType="decimal"/>
    </xmlCellPr>
  </singleXmlCell>
  <singleXmlCell id="243" r="I126" connectionId="0">
    <xmlCellPr id="1" uniqueName="P1075331">
      <xmlPr mapId="1" xpath="/GFI-IZD-POD/IFP-GFI-IZD-POD_1000340/P1075331" xmlDataType="decimal"/>
    </xmlCellPr>
  </singleXmlCell>
  <singleXmlCell id="244" r="H127" connectionId="0">
    <xmlCellPr id="1" uniqueName="P1075332">
      <xmlPr mapId="1" xpath="/GFI-IZD-POD/IFP-GFI-IZD-POD_1000340/P1075332" xmlDataType="decimal"/>
    </xmlCellPr>
  </singleXmlCell>
  <singleXmlCell id="245" r="I127" connectionId="0">
    <xmlCellPr id="1" uniqueName="P1075333">
      <xmlPr mapId="1" xpath="/GFI-IZD-POD/IFP-GFI-IZD-POD_1000340/P1075333" xmlDataType="decimal"/>
    </xmlCellPr>
  </singleXmlCell>
  <singleXmlCell id="246" r="H128" connectionId="0">
    <xmlCellPr id="1" uniqueName="P1075334">
      <xmlPr mapId="1" xpath="/GFI-IZD-POD/IFP-GFI-IZD-POD_1000340/P1075334" xmlDataType="decimal"/>
    </xmlCellPr>
  </singleXmlCell>
  <singleXmlCell id="247" r="I128" connectionId="0">
    <xmlCellPr id="1" uniqueName="P1075335">
      <xmlPr mapId="1" xpath="/GFI-IZD-POD/IFP-GFI-IZD-POD_1000340/P1075335" xmlDataType="decimal"/>
    </xmlCellPr>
  </singleXmlCell>
  <singleXmlCell id="248" r="H129" connectionId="0">
    <xmlCellPr id="1" uniqueName="P1075336">
      <xmlPr mapId="1" xpath="/GFI-IZD-POD/IFP-GFI-IZD-POD_1000340/P1075336" xmlDataType="decimal"/>
    </xmlCellPr>
  </singleXmlCell>
  <singleXmlCell id="249" r="I129" connectionId="0">
    <xmlCellPr id="1" uniqueName="P1075337">
      <xmlPr mapId="1" xpath="/GFI-IZD-POD/IFP-GFI-IZD-POD_1000340/P1075337" xmlDataType="decimal"/>
    </xmlCellPr>
  </singleXmlCell>
  <singleXmlCell id="250" r="H130" connectionId="0">
    <xmlCellPr id="1" uniqueName="P1075338">
      <xmlPr mapId="1" xpath="/GFI-IZD-POD/IFP-GFI-IZD-POD_1000340/P1075338" xmlDataType="decimal"/>
    </xmlCellPr>
  </singleXmlCell>
  <singleXmlCell id="251" r="I130" connectionId="0">
    <xmlCellPr id="1" uniqueName="P1075339">
      <xmlPr mapId="1" xpath="/GFI-IZD-POD/IFP-GFI-IZD-POD_1000340/P1075339" xmlDataType="decimal"/>
    </xmlCellPr>
  </singleXmlCell>
  <singleXmlCell id="252" r="H131" connectionId="0">
    <xmlCellPr id="1" uniqueName="P1075340">
      <xmlPr mapId="1" xpath="/GFI-IZD-POD/IFP-GFI-IZD-POD_1000340/P1075340" xmlDataType="decimal"/>
    </xmlCellPr>
  </singleXmlCell>
  <singleXmlCell id="253" r="I131" connectionId="0">
    <xmlCellPr id="1" uniqueName="P1075341">
      <xmlPr mapId="1" xpath="/GFI-IZD-POD/IFP-GFI-IZD-POD_1000340/P1075341" xmlDataType="decimal"/>
    </xmlCellPr>
  </singleXmlCell>
  <singleXmlCell id="254" r="H132" connectionId="0">
    <xmlCellPr id="1" uniqueName="P1075342">
      <xmlPr mapId="1" xpath="/GFI-IZD-POD/IFP-GFI-IZD-POD_1000340/P1075342" xmlDataType="decimal"/>
    </xmlCellPr>
  </singleXmlCell>
  <singleXmlCell id="255" r="I132"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28" r="H97" connectionId="0">
    <xmlCellPr id="1" uniqueName="P1076399">
      <xmlPr mapId="1" xpath="/GFI-IZD-POD/ISD-GFI-IZD-POD_1000341/P1076399" xmlDataType="decimal"/>
    </xmlCellPr>
  </singleXmlCell>
  <singleXmlCell id="429" r="I97" connectionId="0">
    <xmlCellPr id="1" uniqueName="P1076400">
      <xmlPr mapId="1" xpath="/GFI-IZD-POD/ISD-GFI-IZD-POD_1000341/P1076400" xmlDataType="decimal"/>
    </xmlCellPr>
  </singleXmlCell>
  <singleXmlCell id="430" r="H98" connectionId="0">
    <xmlCellPr id="1" uniqueName="P1076401">
      <xmlPr mapId="1" xpath="/GFI-IZD-POD/ISD-GFI-IZD-POD_1000341/P1076401" xmlDataType="decimal"/>
    </xmlCellPr>
  </singleXmlCell>
  <singleXmlCell id="431" r="I98" connectionId="0">
    <xmlCellPr id="1" uniqueName="P1076402">
      <xmlPr mapId="1" xpath="/GFI-IZD-POD/ISD-GFI-IZD-POD_1000341/P1076402" xmlDataType="decimal"/>
    </xmlCellPr>
  </singleXmlCell>
  <singleXmlCell id="432" r="H99" connectionId="0">
    <xmlCellPr id="1" uniqueName="P1076403">
      <xmlPr mapId="1" xpath="/GFI-IZD-POD/ISD-GFI-IZD-POD_1000341/P1076403" xmlDataType="decimal"/>
    </xmlCellPr>
  </singleXmlCell>
  <singleXmlCell id="433" r="I99" connectionId="0">
    <xmlCellPr id="1" uniqueName="P1076404">
      <xmlPr mapId="1" xpath="/GFI-IZD-POD/ISD-GFI-IZD-POD_1000341/P1076404" xmlDataType="decimal"/>
    </xmlCellPr>
  </singleXmlCell>
  <singleXmlCell id="434" r="H100" connectionId="0">
    <xmlCellPr id="1" uniqueName="P1076405">
      <xmlPr mapId="1" xpath="/GFI-IZD-POD/ISD-GFI-IZD-POD_1000341/P1076405" xmlDataType="decimal"/>
    </xmlCellPr>
  </singleXmlCell>
  <singleXmlCell id="435" r="I100" connectionId="0">
    <xmlCellPr id="1" uniqueName="P1076406">
      <xmlPr mapId="1" xpath="/GFI-IZD-POD/ISD-GFI-IZD-POD_1000341/P1076406" xmlDataType="decimal"/>
    </xmlCellPr>
  </singleXmlCell>
  <singleXmlCell id="436" r="H102" connectionId="0">
    <xmlCellPr id="1" uniqueName="P1076407">
      <xmlPr mapId="1" xpath="/GFI-IZD-POD/ISD-GFI-IZD-POD_1000341/P1076407" xmlDataType="decimal"/>
    </xmlCellPr>
  </singleXmlCell>
  <singleXmlCell id="437" r="I102" connectionId="0">
    <xmlCellPr id="1" uniqueName="P1076408">
      <xmlPr mapId="1" xpath="/GFI-IZD-POD/ISD-GFI-IZD-POD_1000341/P1076408" xmlDataType="decimal"/>
    </xmlCellPr>
  </singleXmlCell>
  <singleXmlCell id="438" r="H103" connectionId="0">
    <xmlCellPr id="1" uniqueName="P1076409">
      <xmlPr mapId="1" xpath="/GFI-IZD-POD/ISD-GFI-IZD-POD_1000341/P1076409" xmlDataType="decimal"/>
    </xmlCellPr>
  </singleXmlCell>
  <singleXmlCell id="439" r="I103" connectionId="0">
    <xmlCellPr id="1" uniqueName="P1076410">
      <xmlPr mapId="1" xpath="/GFI-IZD-POD/ISD-GFI-IZD-POD_1000341/P1076410" xmlDataType="decimal"/>
    </xmlCellPr>
  </singleXmlCell>
  <singleXmlCell id="440" r="H104" connectionId="0">
    <xmlCellPr id="1" uniqueName="P1076411">
      <xmlPr mapId="1" xpath="/GFI-IZD-POD/ISD-GFI-IZD-POD_1000341/P1076411" xmlDataType="decimal"/>
    </xmlCellPr>
  </singleXmlCell>
  <singleXmlCell id="441" r="I104"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2" r="H13" connectionId="0">
    <xmlCellPr id="1" uniqueName="P1078109">
      <xmlPr mapId="1" xpath="/GFI-IZD-POD/NTD-GFI-IZD-POD_1000343/P1078109" xmlDataType="decimal"/>
    </xmlCellPr>
  </singleXmlCell>
  <singleXmlCell id="553" r="I13" connectionId="0">
    <xmlCellPr id="1" uniqueName="P1078110">
      <xmlPr mapId="1" xpath="/GFI-IZD-POD/NTD-GFI-IZD-POD_1000343/P1078110" xmlDataType="decimal"/>
    </xmlCellPr>
  </singleXmlCell>
  <singleXmlCell id="554" r="H14" connectionId="0">
    <xmlCellPr id="1" uniqueName="P1078111">
      <xmlPr mapId="1" xpath="/GFI-IZD-POD/NTD-GFI-IZD-POD_1000343/P1078111" xmlDataType="decimal"/>
    </xmlCellPr>
  </singleXmlCell>
  <singleXmlCell id="555" r="I14" connectionId="0">
    <xmlCellPr id="1" uniqueName="P1078112">
      <xmlPr mapId="1" xpath="/GFI-IZD-POD/NTD-GFI-IZD-POD_1000343/P1078112" xmlDataType="decimal"/>
    </xmlCellPr>
  </singleXmlCell>
  <singleXmlCell id="556" r="H15" connectionId="0">
    <xmlCellPr id="1" uniqueName="P1078113">
      <xmlPr mapId="1" xpath="/GFI-IZD-POD/NTD-GFI-IZD-POD_1000343/P1078113" xmlDataType="decimal"/>
    </xmlCellPr>
  </singleXmlCell>
  <singleXmlCell id="557" r="I15" connectionId="0">
    <xmlCellPr id="1" uniqueName="P1078114">
      <xmlPr mapId="1" xpath="/GFI-IZD-POD/NTD-GFI-IZD-POD_1000343/P1078114" xmlDataType="decimal"/>
    </xmlCellPr>
  </singleXmlCell>
  <singleXmlCell id="559" r="H16" connectionId="0">
    <xmlCellPr id="1" uniqueName="P1078115">
      <xmlPr mapId="1" xpath="/GFI-IZD-POD/NTD-GFI-IZD-POD_1000343/P1078115" xmlDataType="decimal"/>
    </xmlCellPr>
  </singleXmlCell>
  <singleXmlCell id="562" r="I16" connectionId="0">
    <xmlCellPr id="1" uniqueName="P1078116">
      <xmlPr mapId="1" xpath="/GFI-IZD-POD/NTD-GFI-IZD-POD_1000343/P1078116" xmlDataType="decimal"/>
    </xmlCellPr>
  </singleXmlCell>
  <singleXmlCell id="563" r="H17" connectionId="0">
    <xmlCellPr id="1" uniqueName="P1078117">
      <xmlPr mapId="1" xpath="/GFI-IZD-POD/NTD-GFI-IZD-POD_1000343/P1078117" xmlDataType="decimal"/>
    </xmlCellPr>
  </singleXmlCell>
  <singleXmlCell id="564" r="I17" connectionId="0">
    <xmlCellPr id="1" uniqueName="P1078118">
      <xmlPr mapId="1" xpath="/GFI-IZD-POD/NTD-GFI-IZD-POD_1000343/P1078118" xmlDataType="decimal"/>
    </xmlCellPr>
  </singleXmlCell>
  <singleXmlCell id="565" r="H18" connectionId="0">
    <xmlCellPr id="1" uniqueName="P1078119">
      <xmlPr mapId="1" xpath="/GFI-IZD-POD/NTD-GFI-IZD-POD_1000343/P1078119" xmlDataType="decimal"/>
    </xmlCellPr>
  </singleXmlCell>
  <singleXmlCell id="566" r="I18" connectionId="0">
    <xmlCellPr id="1" uniqueName="P1078120">
      <xmlPr mapId="1" xpath="/GFI-IZD-POD/NTD-GFI-IZD-POD_1000343/P1078120" xmlDataType="decimal"/>
    </xmlCellPr>
  </singleXmlCell>
  <singleXmlCell id="567" r="H19" connectionId="0">
    <xmlCellPr id="1" uniqueName="P1078121">
      <xmlPr mapId="1" xpath="/GFI-IZD-POD/NTD-GFI-IZD-POD_1000343/P1078121" xmlDataType="decimal"/>
    </xmlCellPr>
  </singleXmlCell>
  <singleXmlCell id="568" r="I19" connectionId="0">
    <xmlCellPr id="1" uniqueName="P1078122">
      <xmlPr mapId="1" xpath="/GFI-IZD-POD/NTD-GFI-IZD-POD_1000343/P1078122" xmlDataType="decimal"/>
    </xmlCellPr>
  </singleXmlCell>
  <singleXmlCell id="569" r="H21" connectionId="0">
    <xmlCellPr id="1" uniqueName="P1078123">
      <xmlPr mapId="1" xpath="/GFI-IZD-POD/NTD-GFI-IZD-POD_1000343/P1078123" xmlDataType="decimal"/>
    </xmlCellPr>
  </singleXmlCell>
  <singleXmlCell id="570" r="I21" connectionId="0">
    <xmlCellPr id="1" uniqueName="P1078124">
      <xmlPr mapId="1" xpath="/GFI-IZD-POD/NTD-GFI-IZD-POD_1000343/P1078124" xmlDataType="decimal"/>
    </xmlCellPr>
  </singleXmlCell>
  <singleXmlCell id="571" r="H22" connectionId="0">
    <xmlCellPr id="1" uniqueName="P1078125">
      <xmlPr mapId="1" xpath="/GFI-IZD-POD/NTD-GFI-IZD-POD_1000343/P1078125" xmlDataType="decimal"/>
    </xmlCellPr>
  </singleXmlCell>
  <singleXmlCell id="572" r="I22" connectionId="0">
    <xmlCellPr id="1" uniqueName="P1078126">
      <xmlPr mapId="1" xpath="/GFI-IZD-POD/NTD-GFI-IZD-POD_1000343/P1078126" xmlDataType="decimal"/>
    </xmlCellPr>
  </singleXmlCell>
  <singleXmlCell id="573" r="H23" connectionId="0">
    <xmlCellPr id="1" uniqueName="P1078127">
      <xmlPr mapId="1" xpath="/GFI-IZD-POD/NTD-GFI-IZD-POD_1000343/P1078127" xmlDataType="decimal"/>
    </xmlCellPr>
  </singleXmlCell>
  <singleXmlCell id="574" r="I23" connectionId="0">
    <xmlCellPr id="1" uniqueName="P1078128">
      <xmlPr mapId="1" xpath="/GFI-IZD-POD/NTD-GFI-IZD-POD_1000343/P1078128" xmlDataType="decimal"/>
    </xmlCellPr>
  </singleXmlCell>
  <singleXmlCell id="575" r="H24" connectionId="0">
    <xmlCellPr id="1" uniqueName="P1078129">
      <xmlPr mapId="1" xpath="/GFI-IZD-POD/NTD-GFI-IZD-POD_1000343/P1078129" xmlDataType="decimal"/>
    </xmlCellPr>
  </singleXmlCell>
  <singleXmlCell id="576" r="I24" connectionId="0">
    <xmlCellPr id="1" uniqueName="P1078130">
      <xmlPr mapId="1" xpath="/GFI-IZD-POD/NTD-GFI-IZD-POD_1000343/P1078130" xmlDataType="decimal"/>
    </xmlCellPr>
  </singleXmlCell>
  <singleXmlCell id="577" r="H25" connectionId="0">
    <xmlCellPr id="1" uniqueName="P1078131">
      <xmlPr mapId="1" xpath="/GFI-IZD-POD/NTD-GFI-IZD-POD_1000343/P1078131" xmlDataType="decimal"/>
    </xmlCellPr>
  </singleXmlCell>
  <singleXmlCell id="578" r="I25" connectionId="0">
    <xmlCellPr id="1" uniqueName="P1078132">
      <xmlPr mapId="1" xpath="/GFI-IZD-POD/NTD-GFI-IZD-POD_1000343/P1078132" xmlDataType="decimal"/>
    </xmlCellPr>
  </singleXmlCell>
  <singleXmlCell id="579" r="H26" connectionId="0">
    <xmlCellPr id="1" uniqueName="P1078133">
      <xmlPr mapId="1" xpath="/GFI-IZD-POD/NTD-GFI-IZD-POD_1000343/P1078133" xmlDataType="decimal"/>
    </xmlCellPr>
  </singleXmlCell>
  <singleXmlCell id="580" r="I26" connectionId="0">
    <xmlCellPr id="1" uniqueName="P1078134">
      <xmlPr mapId="1" xpath="/GFI-IZD-POD/NTD-GFI-IZD-POD_1000343/P1078134" xmlDataType="decimal"/>
    </xmlCellPr>
  </singleXmlCell>
  <singleXmlCell id="581" r="H27" connectionId="0">
    <xmlCellPr id="1" uniqueName="P1078135">
      <xmlPr mapId="1" xpath="/GFI-IZD-POD/NTD-GFI-IZD-POD_1000343/P1078135" xmlDataType="decimal"/>
    </xmlCellPr>
  </singleXmlCell>
  <singleXmlCell id="582" r="I27" connectionId="0">
    <xmlCellPr id="1" uniqueName="P1078136">
      <xmlPr mapId="1" xpath="/GFI-IZD-POD/NTD-GFI-IZD-POD_1000343/P1078136" xmlDataType="decimal"/>
    </xmlCellPr>
  </singleXmlCell>
  <singleXmlCell id="583" r="H28" connectionId="0">
    <xmlCellPr id="1" uniqueName="P1078137">
      <xmlPr mapId="1" xpath="/GFI-IZD-POD/NTD-GFI-IZD-POD_1000343/P1078137" xmlDataType="decimal"/>
    </xmlCellPr>
  </singleXmlCell>
  <singleXmlCell id="584" r="I28" connectionId="0">
    <xmlCellPr id="1" uniqueName="P1078138">
      <xmlPr mapId="1" xpath="/GFI-IZD-POD/NTD-GFI-IZD-POD_1000343/P1078138" xmlDataType="decimal"/>
    </xmlCellPr>
  </singleXmlCell>
  <singleXmlCell id="585" r="H29" connectionId="0">
    <xmlCellPr id="1" uniqueName="P1078139">
      <xmlPr mapId="1" xpath="/GFI-IZD-POD/NTD-GFI-IZD-POD_1000343/P1078139" xmlDataType="decimal"/>
    </xmlCellPr>
  </singleXmlCell>
  <singleXmlCell id="586" r="I29" connectionId="0">
    <xmlCellPr id="1" uniqueName="P1078140">
      <xmlPr mapId="1" xpath="/GFI-IZD-POD/NTD-GFI-IZD-POD_1000343/P1078140" xmlDataType="decimal"/>
    </xmlCellPr>
  </singleXmlCell>
  <singleXmlCell id="587" r="H30" connectionId="0">
    <xmlCellPr id="1" uniqueName="P1078141">
      <xmlPr mapId="1" xpath="/GFI-IZD-POD/NTD-GFI-IZD-POD_1000343/P1078141" xmlDataType="decimal"/>
    </xmlCellPr>
  </singleXmlCell>
  <singleXmlCell id="588" r="I30" connectionId="0">
    <xmlCellPr id="1" uniqueName="P1078142">
      <xmlPr mapId="1" xpath="/GFI-IZD-POD/NTD-GFI-IZD-POD_1000343/P1078142" xmlDataType="decimal"/>
    </xmlCellPr>
  </singleXmlCell>
  <singleXmlCell id="589" r="H31" connectionId="0">
    <xmlCellPr id="1" uniqueName="P1078143">
      <xmlPr mapId="1" xpath="/GFI-IZD-POD/NTD-GFI-IZD-POD_1000343/P1078143" xmlDataType="decimal"/>
    </xmlCellPr>
  </singleXmlCell>
  <singleXmlCell id="590" r="I31" connectionId="0">
    <xmlCellPr id="1" uniqueName="P1078144">
      <xmlPr mapId="1" xpath="/GFI-IZD-POD/NTD-GFI-IZD-POD_1000343/P1078144" xmlDataType="decimal"/>
    </xmlCellPr>
  </singleXmlCell>
  <singleXmlCell id="591" r="H32" connectionId="0">
    <xmlCellPr id="1" uniqueName="P1078145">
      <xmlPr mapId="1" xpath="/GFI-IZD-POD/NTD-GFI-IZD-POD_1000343/P1078145" xmlDataType="decimal"/>
    </xmlCellPr>
  </singleXmlCell>
  <singleXmlCell id="592" r="I32" connectionId="0">
    <xmlCellPr id="1" uniqueName="P1078146">
      <xmlPr mapId="1" xpath="/GFI-IZD-POD/NTD-GFI-IZD-POD_1000343/P1078146" xmlDataType="decimal"/>
    </xmlCellPr>
  </singleXmlCell>
  <singleXmlCell id="593" r="H33" connectionId="0">
    <xmlCellPr id="1" uniqueName="P1078147">
      <xmlPr mapId="1" xpath="/GFI-IZD-POD/NTD-GFI-IZD-POD_1000343/P1078147" xmlDataType="decimal"/>
    </xmlCellPr>
  </singleXmlCell>
  <singleXmlCell id="594" r="I33" connectionId="0">
    <xmlCellPr id="1" uniqueName="P1078148">
      <xmlPr mapId="1" xpath="/GFI-IZD-POD/NTD-GFI-IZD-POD_1000343/P1078148" xmlDataType="decimal"/>
    </xmlCellPr>
  </singleXmlCell>
  <singleXmlCell id="595" r="H34" connectionId="0">
    <xmlCellPr id="1" uniqueName="P1078149">
      <xmlPr mapId="1" xpath="/GFI-IZD-POD/NTD-GFI-IZD-POD_1000343/P1078149" xmlDataType="decimal"/>
    </xmlCellPr>
  </singleXmlCell>
  <singleXmlCell id="596" r="I34" connectionId="0">
    <xmlCellPr id="1" uniqueName="P1078150">
      <xmlPr mapId="1" xpath="/GFI-IZD-POD/NTD-GFI-IZD-POD_1000343/P1078150" xmlDataType="decimal"/>
    </xmlCellPr>
  </singleXmlCell>
  <singleXmlCell id="597" r="H36" connectionId="0">
    <xmlCellPr id="1" uniqueName="P1078151">
      <xmlPr mapId="1" xpath="/GFI-IZD-POD/NTD-GFI-IZD-POD_1000343/P1078151" xmlDataType="decimal"/>
    </xmlCellPr>
  </singleXmlCell>
  <singleXmlCell id="598" r="I36" connectionId="0">
    <xmlCellPr id="1" uniqueName="P1078152">
      <xmlPr mapId="1" xpath="/GFI-IZD-POD/NTD-GFI-IZD-POD_1000343/P1078152" xmlDataType="decimal"/>
    </xmlCellPr>
  </singleXmlCell>
  <singleXmlCell id="599" r="H37" connectionId="0">
    <xmlCellPr id="1" uniqueName="P1078153">
      <xmlPr mapId="1" xpath="/GFI-IZD-POD/NTD-GFI-IZD-POD_1000343/P1078153" xmlDataType="decimal"/>
    </xmlCellPr>
  </singleXmlCell>
  <singleXmlCell id="600" r="I37" connectionId="0">
    <xmlCellPr id="1" uniqueName="P1078154">
      <xmlPr mapId="1" xpath="/GFI-IZD-POD/NTD-GFI-IZD-POD_1000343/P1078154" xmlDataType="decimal"/>
    </xmlCellPr>
  </singleXmlCell>
  <singleXmlCell id="601" r="H38" connectionId="0">
    <xmlCellPr id="1" uniqueName="P1078155">
      <xmlPr mapId="1" xpath="/GFI-IZD-POD/NTD-GFI-IZD-POD_1000343/P1078155" xmlDataType="decimal"/>
    </xmlCellPr>
  </singleXmlCell>
  <singleXmlCell id="602" r="I38" connectionId="0">
    <xmlCellPr id="1" uniqueName="P1078156">
      <xmlPr mapId="1" xpath="/GFI-IZD-POD/NTD-GFI-IZD-POD_1000343/P1078156" xmlDataType="decimal"/>
    </xmlCellPr>
  </singleXmlCell>
  <singleXmlCell id="603" r="H39" connectionId="0">
    <xmlCellPr id="1" uniqueName="P1078157">
      <xmlPr mapId="1" xpath="/GFI-IZD-POD/NTD-GFI-IZD-POD_1000343/P1078157" xmlDataType="decimal"/>
    </xmlCellPr>
  </singleXmlCell>
  <singleXmlCell id="604" r="I39" connectionId="0">
    <xmlCellPr id="1" uniqueName="P1078158">
      <xmlPr mapId="1" xpath="/GFI-IZD-POD/NTD-GFI-IZD-POD_1000343/P1078158" xmlDataType="decimal"/>
    </xmlCellPr>
  </singleXmlCell>
  <singleXmlCell id="605" r="H40" connectionId="0">
    <xmlCellPr id="1" uniqueName="P1078159">
      <xmlPr mapId="1" xpath="/GFI-IZD-POD/NTD-GFI-IZD-POD_1000343/P1078159" xmlDataType="decimal"/>
    </xmlCellPr>
  </singleXmlCell>
  <singleXmlCell id="606" r="I40" connectionId="0">
    <xmlCellPr id="1" uniqueName="P1078160">
      <xmlPr mapId="1" xpath="/GFI-IZD-POD/NTD-GFI-IZD-POD_1000343/P1078160" xmlDataType="decimal"/>
    </xmlCellPr>
  </singleXmlCell>
  <singleXmlCell id="607" r="H41" connectionId="0">
    <xmlCellPr id="1" uniqueName="P1078161">
      <xmlPr mapId="1" xpath="/GFI-IZD-POD/NTD-GFI-IZD-POD_1000343/P1078161" xmlDataType="decimal"/>
    </xmlCellPr>
  </singleXmlCell>
  <singleXmlCell id="608" r="I41" connectionId="0">
    <xmlCellPr id="1" uniqueName="P1078162">
      <xmlPr mapId="1" xpath="/GFI-IZD-POD/NTD-GFI-IZD-POD_1000343/P1078162" xmlDataType="decimal"/>
    </xmlCellPr>
  </singleXmlCell>
  <singleXmlCell id="609" r="H42" connectionId="0">
    <xmlCellPr id="1" uniqueName="P1078163">
      <xmlPr mapId="1" xpath="/GFI-IZD-POD/NTD-GFI-IZD-POD_1000343/P1078163" xmlDataType="decimal"/>
    </xmlCellPr>
  </singleXmlCell>
  <singleXmlCell id="610" r="I42" connectionId="0">
    <xmlCellPr id="1" uniqueName="P1078164">
      <xmlPr mapId="1" xpath="/GFI-IZD-POD/NTD-GFI-IZD-POD_1000343/P1078164" xmlDataType="decimal"/>
    </xmlCellPr>
  </singleXmlCell>
  <singleXmlCell id="611" r="H43" connectionId="0">
    <xmlCellPr id="1" uniqueName="P1078165">
      <xmlPr mapId="1" xpath="/GFI-IZD-POD/NTD-GFI-IZD-POD_1000343/P1078165" xmlDataType="decimal"/>
    </xmlCellPr>
  </singleXmlCell>
  <singleXmlCell id="612" r="I43" connectionId="0">
    <xmlCellPr id="1" uniqueName="P1078166">
      <xmlPr mapId="1" xpath="/GFI-IZD-POD/NTD-GFI-IZD-POD_1000343/P1078166" xmlDataType="decimal"/>
    </xmlCellPr>
  </singleXmlCell>
  <singleXmlCell id="613" r="H44" connectionId="0">
    <xmlCellPr id="1" uniqueName="P1078167">
      <xmlPr mapId="1" xpath="/GFI-IZD-POD/NTD-GFI-IZD-POD_1000343/P1078167" xmlDataType="decimal"/>
    </xmlCellPr>
  </singleXmlCell>
  <singleXmlCell id="614" r="I44" connectionId="0">
    <xmlCellPr id="1" uniqueName="P1078168">
      <xmlPr mapId="1" xpath="/GFI-IZD-POD/NTD-GFI-IZD-POD_1000343/P1078168" xmlDataType="decimal"/>
    </xmlCellPr>
  </singleXmlCell>
  <singleXmlCell id="615" r="H45" connectionId="0">
    <xmlCellPr id="1" uniqueName="P1078169">
      <xmlPr mapId="1" xpath="/GFI-IZD-POD/NTD-GFI-IZD-POD_1000343/P1078169" xmlDataType="decimal"/>
    </xmlCellPr>
  </singleXmlCell>
  <singleXmlCell id="616" r="I45" connectionId="0">
    <xmlCellPr id="1" uniqueName="P1078170">
      <xmlPr mapId="1" xpath="/GFI-IZD-POD/NTD-GFI-IZD-POD_1000343/P1078170" xmlDataType="decimal"/>
    </xmlCellPr>
  </singleXmlCell>
  <singleXmlCell id="617" r="H46" connectionId="0">
    <xmlCellPr id="1" uniqueName="P1078171">
      <xmlPr mapId="1" xpath="/GFI-IZD-POD/NTD-GFI-IZD-POD_1000343/P1078171" xmlDataType="decimal"/>
    </xmlCellPr>
  </singleXmlCell>
  <singleXmlCell id="618" r="I46" connectionId="0">
    <xmlCellPr id="1" uniqueName="P1078172">
      <xmlPr mapId="1" xpath="/GFI-IZD-POD/NTD-GFI-IZD-POD_1000343/P1078172" xmlDataType="decimal"/>
    </xmlCellPr>
  </singleXmlCell>
  <singleXmlCell id="619" r="H47" connectionId="0">
    <xmlCellPr id="1" uniqueName="P1078173">
      <xmlPr mapId="1" xpath="/GFI-IZD-POD/NTD-GFI-IZD-POD_1000343/P1078173" xmlDataType="decimal"/>
    </xmlCellPr>
  </singleXmlCell>
  <singleXmlCell id="620" r="I47" connectionId="0">
    <xmlCellPr id="1" uniqueName="P1078174">
      <xmlPr mapId="1" xpath="/GFI-IZD-POD/NTD-GFI-IZD-POD_1000343/P1078174" xmlDataType="decimal"/>
    </xmlCellPr>
  </singleXmlCell>
  <singleXmlCell id="621" r="H48" connectionId="0">
    <xmlCellPr id="1" uniqueName="P1078175">
      <xmlPr mapId="1" xpath="/GFI-IZD-POD/NTD-GFI-IZD-POD_1000343/P1078175" xmlDataType="decimal"/>
    </xmlCellPr>
  </singleXmlCell>
  <singleXmlCell id="622" r="I48" connectionId="0">
    <xmlCellPr id="1" uniqueName="P1078176">
      <xmlPr mapId="1" xpath="/GFI-IZD-POD/NTD-GFI-IZD-POD_1000343/P1078176" xmlDataType="decimal"/>
    </xmlCellPr>
  </singleXmlCell>
  <singleXmlCell id="623" r="H49" connectionId="0">
    <xmlCellPr id="1" uniqueName="P1078177">
      <xmlPr mapId="1" xpath="/GFI-IZD-POD/NTD-GFI-IZD-POD_1000343/P1078177" xmlDataType="decimal"/>
    </xmlCellPr>
  </singleXmlCell>
  <singleXmlCell id="624" r="I49" connectionId="0">
    <xmlCellPr id="1" uniqueName="P1078178">
      <xmlPr mapId="1" xpath="/GFI-IZD-POD/NTD-GFI-IZD-POD_1000343/P1078178" xmlDataType="decimal"/>
    </xmlCellPr>
  </singleXmlCell>
  <singleXmlCell id="625" r="H50" connectionId="0">
    <xmlCellPr id="1" uniqueName="P1078179">
      <xmlPr mapId="1" xpath="/GFI-IZD-POD/NTD-GFI-IZD-POD_1000343/P1078179" xmlDataType="decimal"/>
    </xmlCellPr>
  </singleXmlCell>
  <singleXmlCell id="626" r="I50" connectionId="0">
    <xmlCellPr id="1" uniqueName="P1078180">
      <xmlPr mapId="1" xpath="/GFI-IZD-POD/NTD-GFI-IZD-POD_1000343/P1078180" xmlDataType="decimal"/>
    </xmlCellPr>
  </singleXmlCell>
  <singleXmlCell id="627" r="H51" connectionId="0">
    <xmlCellPr id="1" uniqueName="P1078181">
      <xmlPr mapId="1" xpath="/GFI-IZD-POD/NTD-GFI-IZD-POD_1000343/P1078181" xmlDataType="decimal"/>
    </xmlCellPr>
  </singleXmlCell>
  <singleXmlCell id="628" r="I51" connectionId="0">
    <xmlCellPr id="1" uniqueName="P1078182">
      <xmlPr mapId="1" xpath="/GFI-IZD-POD/NTD-GFI-IZD-POD_1000343/P1078182"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S7" connectionId="0">
    <xmlCellPr id="1" uniqueName="P1081535">
      <xmlPr mapId="1" xpath="/GFI-IZD-POD/IPK-GFI-IZD-POD_1000344/P1081535" xmlDataType="decimal"/>
    </xmlCellPr>
  </singleXmlCell>
  <singleXmlCell id="641" r="T7" connectionId="0">
    <xmlCellPr id="1" uniqueName="P1081536">
      <xmlPr mapId="1" xpath="/GFI-IZD-POD/IPK-GFI-IZD-POD_1000344/P1081536" xmlDataType="decimal"/>
    </xmlCellPr>
  </singleXmlCell>
  <singleXmlCell id="647" r="U7" connectionId="0">
    <xmlCellPr id="1" uniqueName="P1081537">
      <xmlPr mapId="1" xpath="/GFI-IZD-POD/IPK-GFI-IZD-POD_1000344/P1081537" xmlDataType="decimal"/>
    </xmlCellPr>
  </singleXmlCell>
  <singleXmlCell id="648" r="V7" connectionId="0">
    <xmlCellPr id="1" uniqueName="P1081538">
      <xmlPr mapId="1" xpath="/GFI-IZD-POD/IPK-GFI-IZD-POD_1000344/P1081538" xmlDataType="decimal"/>
    </xmlCellPr>
  </singleXmlCell>
  <singleXmlCell id="649" r="W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S8" connectionId="0">
    <xmlCellPr id="1" uniqueName="P1081649">
      <xmlPr mapId="1" xpath="/GFI-IZD-POD/IPK-GFI-IZD-POD_1000344/P1081649" xmlDataType="decimal"/>
    </xmlCellPr>
  </singleXmlCell>
  <singleXmlCell id="662" r="T8" connectionId="0">
    <xmlCellPr id="1" uniqueName="P1081651">
      <xmlPr mapId="1" xpath="/GFI-IZD-POD/IPK-GFI-IZD-POD_1000344/P1081651" xmlDataType="decimal"/>
    </xmlCellPr>
  </singleXmlCell>
  <singleXmlCell id="663" r="U8" connectionId="0">
    <xmlCellPr id="1" uniqueName="P1081656">
      <xmlPr mapId="1" xpath="/GFI-IZD-POD/IPK-GFI-IZD-POD_1000344/P1081656" xmlDataType="decimal"/>
    </xmlCellPr>
  </singleXmlCell>
  <singleXmlCell id="664" r="V8" connectionId="0">
    <xmlCellPr id="1" uniqueName="P1081658">
      <xmlPr mapId="1" xpath="/GFI-IZD-POD/IPK-GFI-IZD-POD_1000344/P1081658" xmlDataType="decimal"/>
    </xmlCellPr>
  </singleXmlCell>
  <singleXmlCell id="665" r="W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S9" connectionId="0">
    <xmlCellPr id="1" uniqueName="P1081664">
      <xmlPr mapId="1" xpath="/GFI-IZD-POD/IPK-GFI-IZD-POD_1000344/P1081664" xmlDataType="decimal"/>
    </xmlCellPr>
  </singleXmlCell>
  <singleXmlCell id="678" r="T9" connectionId="0">
    <xmlCellPr id="1" uniqueName="P1081666">
      <xmlPr mapId="1" xpath="/GFI-IZD-POD/IPK-GFI-IZD-POD_1000344/P1081666" xmlDataType="decimal"/>
    </xmlCellPr>
  </singleXmlCell>
  <singleXmlCell id="679" r="U9" connectionId="0">
    <xmlCellPr id="1" uniqueName="P1081668">
      <xmlPr mapId="1" xpath="/GFI-IZD-POD/IPK-GFI-IZD-POD_1000344/P1081668" xmlDataType="decimal"/>
    </xmlCellPr>
  </singleXmlCell>
  <singleXmlCell id="680" r="V9" connectionId="0">
    <xmlCellPr id="1" uniqueName="P1081670">
      <xmlPr mapId="1" xpath="/GFI-IZD-POD/IPK-GFI-IZD-POD_1000344/P1081670" xmlDataType="decimal"/>
    </xmlCellPr>
  </singleXmlCell>
  <singleXmlCell id="681" r="W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S10" connectionId="0">
    <xmlCellPr id="1" uniqueName="P1081676">
      <xmlPr mapId="1" xpath="/GFI-IZD-POD/IPK-GFI-IZD-POD_1000344/P1081676" xmlDataType="decimal"/>
    </xmlCellPr>
  </singleXmlCell>
  <singleXmlCell id="696" r="T10" connectionId="0">
    <xmlCellPr id="1" uniqueName="P1081678">
      <xmlPr mapId="1" xpath="/GFI-IZD-POD/IPK-GFI-IZD-POD_1000344/P1081678" xmlDataType="decimal"/>
    </xmlCellPr>
  </singleXmlCell>
  <singleXmlCell id="697" r="U10" connectionId="0">
    <xmlCellPr id="1" uniqueName="P1081680">
      <xmlPr mapId="1" xpath="/GFI-IZD-POD/IPK-GFI-IZD-POD_1000344/P1081680" xmlDataType="decimal"/>
    </xmlCellPr>
  </singleXmlCell>
  <singleXmlCell id="698" r="V10" connectionId="0">
    <xmlCellPr id="1" uniqueName="P1081682">
      <xmlPr mapId="1" xpath="/GFI-IZD-POD/IPK-GFI-IZD-POD_1000344/P1081682" xmlDataType="decimal"/>
    </xmlCellPr>
  </singleXmlCell>
  <singleXmlCell id="699" r="W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S11" connectionId="0">
    <xmlCellPr id="1" uniqueName="P1081687">
      <xmlPr mapId="1" xpath="/GFI-IZD-POD/IPK-GFI-IZD-POD_1000344/P1081687" xmlDataType="decimal"/>
    </xmlCellPr>
  </singleXmlCell>
  <singleXmlCell id="712" r="T11" connectionId="0">
    <xmlCellPr id="1" uniqueName="P1081688">
      <xmlPr mapId="1" xpath="/GFI-IZD-POD/IPK-GFI-IZD-POD_1000344/P1081688" xmlDataType="decimal"/>
    </xmlCellPr>
  </singleXmlCell>
  <singleXmlCell id="713" r="U11" connectionId="0">
    <xmlCellPr id="1" uniqueName="P1081689">
      <xmlPr mapId="1" xpath="/GFI-IZD-POD/IPK-GFI-IZD-POD_1000344/P1081689" xmlDataType="decimal"/>
    </xmlCellPr>
  </singleXmlCell>
  <singleXmlCell id="714" r="V11" connectionId="0">
    <xmlCellPr id="1" uniqueName="P1081690">
      <xmlPr mapId="1" xpath="/GFI-IZD-POD/IPK-GFI-IZD-POD_1000344/P1081690" xmlDataType="decimal"/>
    </xmlCellPr>
  </singleXmlCell>
  <singleXmlCell id="715" r="W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S12" connectionId="0">
    <xmlCellPr id="1" uniqueName="P1081699">
      <xmlPr mapId="1" xpath="/GFI-IZD-POD/IPK-GFI-IZD-POD_1000344/P1081699" xmlDataType="decimal"/>
    </xmlCellPr>
  </singleXmlCell>
  <singleXmlCell id="728" r="T12" connectionId="0">
    <xmlCellPr id="1" uniqueName="P1081700">
      <xmlPr mapId="1" xpath="/GFI-IZD-POD/IPK-GFI-IZD-POD_1000344/P1081700" xmlDataType="decimal"/>
    </xmlCellPr>
  </singleXmlCell>
  <singleXmlCell id="729" r="U12" connectionId="0">
    <xmlCellPr id="1" uniqueName="P1081701">
      <xmlPr mapId="1" xpath="/GFI-IZD-POD/IPK-GFI-IZD-POD_1000344/P1081701" xmlDataType="decimal"/>
    </xmlCellPr>
  </singleXmlCell>
  <singleXmlCell id="730" r="V12" connectionId="0">
    <xmlCellPr id="1" uniqueName="P1081702">
      <xmlPr mapId="1" xpath="/GFI-IZD-POD/IPK-GFI-IZD-POD_1000344/P1081702" xmlDataType="decimal"/>
    </xmlCellPr>
  </singleXmlCell>
  <singleXmlCell id="731" r="W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S13" connectionId="0">
    <xmlCellPr id="1" uniqueName="P1081706">
      <xmlPr mapId="1" xpath="/GFI-IZD-POD/IPK-GFI-IZD-POD_1000344/P1081706" xmlDataType="decimal"/>
    </xmlCellPr>
  </singleXmlCell>
  <singleXmlCell id="744" r="T13" connectionId="0">
    <xmlCellPr id="1" uniqueName="P1081707">
      <xmlPr mapId="1" xpath="/GFI-IZD-POD/IPK-GFI-IZD-POD_1000344/P1081707" xmlDataType="decimal"/>
    </xmlCellPr>
  </singleXmlCell>
  <singleXmlCell id="745" r="U13" connectionId="0">
    <xmlCellPr id="1" uniqueName="P1081708">
      <xmlPr mapId="1" xpath="/GFI-IZD-POD/IPK-GFI-IZD-POD_1000344/P1081708" xmlDataType="decimal"/>
    </xmlCellPr>
  </singleXmlCell>
  <singleXmlCell id="746" r="V13" connectionId="0">
    <xmlCellPr id="1" uniqueName="P1081709">
      <xmlPr mapId="1" xpath="/GFI-IZD-POD/IPK-GFI-IZD-POD_1000344/P1081709" xmlDataType="decimal"/>
    </xmlCellPr>
  </singleXmlCell>
  <singleXmlCell id="747" r="W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S14" connectionId="0">
    <xmlCellPr id="1" uniqueName="P1081714">
      <xmlPr mapId="1" xpath="/GFI-IZD-POD/IPK-GFI-IZD-POD_1000344/P1081714" xmlDataType="decimal"/>
    </xmlCellPr>
  </singleXmlCell>
  <singleXmlCell id="760" r="T14" connectionId="0">
    <xmlCellPr id="1" uniqueName="P1081715">
      <xmlPr mapId="1" xpath="/GFI-IZD-POD/IPK-GFI-IZD-POD_1000344/P1081715" xmlDataType="decimal"/>
    </xmlCellPr>
  </singleXmlCell>
  <singleXmlCell id="761" r="U14" connectionId="0">
    <xmlCellPr id="1" uniqueName="P1081716">
      <xmlPr mapId="1" xpath="/GFI-IZD-POD/IPK-GFI-IZD-POD_1000344/P1081716" xmlDataType="decimal"/>
    </xmlCellPr>
  </singleXmlCell>
  <singleXmlCell id="762" r="V14" connectionId="0">
    <xmlCellPr id="1" uniqueName="P1081717">
      <xmlPr mapId="1" xpath="/GFI-IZD-POD/IPK-GFI-IZD-POD_1000344/P1081717" xmlDataType="decimal"/>
    </xmlCellPr>
  </singleXmlCell>
  <singleXmlCell id="763" r="W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S15" connectionId="0">
    <xmlCellPr id="1" uniqueName="P1081882">
      <xmlPr mapId="1" xpath="/GFI-IZD-POD/IPK-GFI-IZD-POD_1000344/P1081882" xmlDataType="decimal"/>
    </xmlCellPr>
  </singleXmlCell>
  <singleXmlCell id="776" r="T15" connectionId="0">
    <xmlCellPr id="1" uniqueName="P1081888">
      <xmlPr mapId="1" xpath="/GFI-IZD-POD/IPK-GFI-IZD-POD_1000344/P1081888" xmlDataType="decimal"/>
    </xmlCellPr>
  </singleXmlCell>
  <singleXmlCell id="777" r="U15" connectionId="0">
    <xmlCellPr id="1" uniqueName="P1081891">
      <xmlPr mapId="1" xpath="/GFI-IZD-POD/IPK-GFI-IZD-POD_1000344/P1081891" xmlDataType="decimal"/>
    </xmlCellPr>
  </singleXmlCell>
  <singleXmlCell id="778" r="V15" connectionId="0">
    <xmlCellPr id="1" uniqueName="P1081893">
      <xmlPr mapId="1" xpath="/GFI-IZD-POD/IPK-GFI-IZD-POD_1000344/P1081893" xmlDataType="decimal"/>
    </xmlCellPr>
  </singleXmlCell>
  <singleXmlCell id="779" r="W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S16" connectionId="0">
    <xmlCellPr id="1" uniqueName="P1081903">
      <xmlPr mapId="1" xpath="/GFI-IZD-POD/IPK-GFI-IZD-POD_1000344/P1081903" xmlDataType="decimal"/>
    </xmlCellPr>
  </singleXmlCell>
  <singleXmlCell id="792" r="T16" connectionId="0">
    <xmlCellPr id="1" uniqueName="P1081906">
      <xmlPr mapId="1" xpath="/GFI-IZD-POD/IPK-GFI-IZD-POD_1000344/P1081906" xmlDataType="decimal"/>
    </xmlCellPr>
  </singleXmlCell>
  <singleXmlCell id="793" r="U16" connectionId="0">
    <xmlCellPr id="1" uniqueName="P1081908">
      <xmlPr mapId="1" xpath="/GFI-IZD-POD/IPK-GFI-IZD-POD_1000344/P1081908" xmlDataType="decimal"/>
    </xmlCellPr>
  </singleXmlCell>
  <singleXmlCell id="794" r="V16" connectionId="0">
    <xmlCellPr id="1" uniqueName="P1081915">
      <xmlPr mapId="1" xpath="/GFI-IZD-POD/IPK-GFI-IZD-POD_1000344/P1081915" xmlDataType="decimal"/>
    </xmlCellPr>
  </singleXmlCell>
  <singleXmlCell id="795" r="W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S17" connectionId="0">
    <xmlCellPr id="1" uniqueName="P1081927">
      <xmlPr mapId="1" xpath="/GFI-IZD-POD/IPK-GFI-IZD-POD_1000344/P1081927" xmlDataType="decimal"/>
    </xmlCellPr>
  </singleXmlCell>
  <singleXmlCell id="808" r="T17" connectionId="0">
    <xmlCellPr id="1" uniqueName="P1081929">
      <xmlPr mapId="1" xpath="/GFI-IZD-POD/IPK-GFI-IZD-POD_1000344/P1081929" xmlDataType="decimal"/>
    </xmlCellPr>
  </singleXmlCell>
  <singleXmlCell id="809" r="U17" connectionId="0">
    <xmlCellPr id="1" uniqueName="P1081930">
      <xmlPr mapId="1" xpath="/GFI-IZD-POD/IPK-GFI-IZD-POD_1000344/P1081930" xmlDataType="decimal"/>
    </xmlCellPr>
  </singleXmlCell>
  <singleXmlCell id="810" r="V17" connectionId="0">
    <xmlCellPr id="1" uniqueName="P1081932">
      <xmlPr mapId="1" xpath="/GFI-IZD-POD/IPK-GFI-IZD-POD_1000344/P1081932" xmlDataType="decimal"/>
    </xmlCellPr>
  </singleXmlCell>
  <singleXmlCell id="811" r="W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S18" connectionId="0">
    <xmlCellPr id="1" uniqueName="P1081942">
      <xmlPr mapId="1" xpath="/GFI-IZD-POD/IPK-GFI-IZD-POD_1000344/P1081942" xmlDataType="decimal"/>
    </xmlCellPr>
  </singleXmlCell>
  <singleXmlCell id="824" r="T18" connectionId="0">
    <xmlCellPr id="1" uniqueName="P1081944">
      <xmlPr mapId="1" xpath="/GFI-IZD-POD/IPK-GFI-IZD-POD_1000344/P1081944" xmlDataType="decimal"/>
    </xmlCellPr>
  </singleXmlCell>
  <singleXmlCell id="825" r="U18" connectionId="0">
    <xmlCellPr id="1" uniqueName="P1081946">
      <xmlPr mapId="1" xpath="/GFI-IZD-POD/IPK-GFI-IZD-POD_1000344/P1081946" xmlDataType="decimal"/>
    </xmlCellPr>
  </singleXmlCell>
  <singleXmlCell id="826" r="V18" connectionId="0">
    <xmlCellPr id="1" uniqueName="P1081948">
      <xmlPr mapId="1" xpath="/GFI-IZD-POD/IPK-GFI-IZD-POD_1000344/P1081948" xmlDataType="decimal"/>
    </xmlCellPr>
  </singleXmlCell>
  <singleXmlCell id="827" r="W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S19" connectionId="0">
    <xmlCellPr id="1" uniqueName="P1081962">
      <xmlPr mapId="1" xpath="/GFI-IZD-POD/IPK-GFI-IZD-POD_1000344/P1081962" xmlDataType="decimal"/>
    </xmlCellPr>
  </singleXmlCell>
  <singleXmlCell id="840" r="T19" connectionId="0">
    <xmlCellPr id="1" uniqueName="P1081964">
      <xmlPr mapId="1" xpath="/GFI-IZD-POD/IPK-GFI-IZD-POD_1000344/P1081964" xmlDataType="decimal"/>
    </xmlCellPr>
  </singleXmlCell>
  <singleXmlCell id="841" r="U19" connectionId="0">
    <xmlCellPr id="1" uniqueName="P1081966">
      <xmlPr mapId="1" xpath="/GFI-IZD-POD/IPK-GFI-IZD-POD_1000344/P1081966" xmlDataType="decimal"/>
    </xmlCellPr>
  </singleXmlCell>
  <singleXmlCell id="842" r="V19" connectionId="0">
    <xmlCellPr id="1" uniqueName="P1081968">
      <xmlPr mapId="1" xpath="/GFI-IZD-POD/IPK-GFI-IZD-POD_1000344/P1081968" xmlDataType="decimal"/>
    </xmlCellPr>
  </singleXmlCell>
  <singleXmlCell id="843" r="W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S20" connectionId="0">
    <xmlCellPr id="1" uniqueName="P1081977">
      <xmlPr mapId="1" xpath="/GFI-IZD-POD/IPK-GFI-IZD-POD_1000344/P1081977" xmlDataType="decimal"/>
    </xmlCellPr>
  </singleXmlCell>
  <singleXmlCell id="856" r="T20" connectionId="0">
    <xmlCellPr id="1" uniqueName="P1081978">
      <xmlPr mapId="1" xpath="/GFI-IZD-POD/IPK-GFI-IZD-POD_1000344/P1081978" xmlDataType="decimal"/>
    </xmlCellPr>
  </singleXmlCell>
  <singleXmlCell id="857" r="U20" connectionId="0">
    <xmlCellPr id="1" uniqueName="P1081980">
      <xmlPr mapId="1" xpath="/GFI-IZD-POD/IPK-GFI-IZD-POD_1000344/P1081980" xmlDataType="decimal"/>
    </xmlCellPr>
  </singleXmlCell>
  <singleXmlCell id="858" r="V20" connectionId="0">
    <xmlCellPr id="1" uniqueName="P1081982">
      <xmlPr mapId="1" xpath="/GFI-IZD-POD/IPK-GFI-IZD-POD_1000344/P1081982" xmlDataType="decimal"/>
    </xmlCellPr>
  </singleXmlCell>
  <singleXmlCell id="859" r="W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S21" connectionId="0">
    <xmlCellPr id="1" uniqueName="P1081993">
      <xmlPr mapId="1" xpath="/GFI-IZD-POD/IPK-GFI-IZD-POD_1000344/P1081993" xmlDataType="decimal"/>
    </xmlCellPr>
  </singleXmlCell>
  <singleXmlCell id="872" r="T21" connectionId="0">
    <xmlCellPr id="1" uniqueName="P1081995">
      <xmlPr mapId="1" xpath="/GFI-IZD-POD/IPK-GFI-IZD-POD_1000344/P1081995" xmlDataType="decimal"/>
    </xmlCellPr>
  </singleXmlCell>
  <singleXmlCell id="873" r="U21" connectionId="0">
    <xmlCellPr id="1" uniqueName="P1081997">
      <xmlPr mapId="1" xpath="/GFI-IZD-POD/IPK-GFI-IZD-POD_1000344/P1081997" xmlDataType="decimal"/>
    </xmlCellPr>
  </singleXmlCell>
  <singleXmlCell id="874" r="V21" connectionId="0">
    <xmlCellPr id="1" uniqueName="P1081999">
      <xmlPr mapId="1" xpath="/GFI-IZD-POD/IPK-GFI-IZD-POD_1000344/P1081999" xmlDataType="decimal"/>
    </xmlCellPr>
  </singleXmlCell>
  <singleXmlCell id="875" r="W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S22" connectionId="0">
    <xmlCellPr id="1" uniqueName="P1082007">
      <xmlPr mapId="1" xpath="/GFI-IZD-POD/IPK-GFI-IZD-POD_1000344/P1082007" xmlDataType="decimal"/>
    </xmlCellPr>
  </singleXmlCell>
  <singleXmlCell id="888" r="T22" connectionId="0">
    <xmlCellPr id="1" uniqueName="P1082008">
      <xmlPr mapId="1" xpath="/GFI-IZD-POD/IPK-GFI-IZD-POD_1000344/P1082008" xmlDataType="decimal"/>
    </xmlCellPr>
  </singleXmlCell>
  <singleXmlCell id="889" r="U22" connectionId="0">
    <xmlCellPr id="1" uniqueName="P1082010">
      <xmlPr mapId="1" xpath="/GFI-IZD-POD/IPK-GFI-IZD-POD_1000344/P1082010" xmlDataType="decimal"/>
    </xmlCellPr>
  </singleXmlCell>
  <singleXmlCell id="890" r="V22" connectionId="0">
    <xmlCellPr id="1" uniqueName="P1082011">
      <xmlPr mapId="1" xpath="/GFI-IZD-POD/IPK-GFI-IZD-POD_1000344/P1082011" xmlDataType="decimal"/>
    </xmlCellPr>
  </singleXmlCell>
  <singleXmlCell id="891" r="W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S23" connectionId="0">
    <xmlCellPr id="1" uniqueName="P1082019">
      <xmlPr mapId="1" xpath="/GFI-IZD-POD/IPK-GFI-IZD-POD_1000344/P1082019" xmlDataType="decimal"/>
    </xmlCellPr>
  </singleXmlCell>
  <singleXmlCell id="905" r="T23" connectionId="0">
    <xmlCellPr id="1" uniqueName="P1082029">
      <xmlPr mapId="1" xpath="/GFI-IZD-POD/IPK-GFI-IZD-POD_1000344/P1082029" xmlDataType="decimal"/>
    </xmlCellPr>
  </singleXmlCell>
  <singleXmlCell id="906" r="U23" connectionId="0">
    <xmlCellPr id="1" uniqueName="P1082032">
      <xmlPr mapId="1" xpath="/GFI-IZD-POD/IPK-GFI-IZD-POD_1000344/P1082032" xmlDataType="decimal"/>
    </xmlCellPr>
  </singleXmlCell>
  <singleXmlCell id="907" r="V23" connectionId="0">
    <xmlCellPr id="1" uniqueName="P1082034">
      <xmlPr mapId="1" xpath="/GFI-IZD-POD/IPK-GFI-IZD-POD_1000344/P1082034" xmlDataType="decimal"/>
    </xmlCellPr>
  </singleXmlCell>
  <singleXmlCell id="908" r="W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S24" connectionId="0">
    <xmlCellPr id="1" uniqueName="P1082048">
      <xmlPr mapId="1" xpath="/GFI-IZD-POD/IPK-GFI-IZD-POD_1000344/P1082048" xmlDataType="decimal"/>
    </xmlCellPr>
  </singleXmlCell>
  <singleXmlCell id="921" r="T24" connectionId="0">
    <xmlCellPr id="1" uniqueName="P1082075">
      <xmlPr mapId="1" xpath="/GFI-IZD-POD/IPK-GFI-IZD-POD_1000344/P1082075" xmlDataType="decimal"/>
    </xmlCellPr>
  </singleXmlCell>
  <singleXmlCell id="922" r="U24" connectionId="0">
    <xmlCellPr id="1" uniqueName="P1082077">
      <xmlPr mapId="1" xpath="/GFI-IZD-POD/IPK-GFI-IZD-POD_1000344/P1082077" xmlDataType="decimal"/>
    </xmlCellPr>
  </singleXmlCell>
  <singleXmlCell id="923" r="V24" connectionId="0">
    <xmlCellPr id="1" uniqueName="P1082092">
      <xmlPr mapId="1" xpath="/GFI-IZD-POD/IPK-GFI-IZD-POD_1000344/P1082092" xmlDataType="decimal"/>
    </xmlCellPr>
  </singleXmlCell>
  <singleXmlCell id="924" r="W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S25" connectionId="0">
    <xmlCellPr id="1" uniqueName="P1082102">
      <xmlPr mapId="1" xpath="/GFI-IZD-POD/IPK-GFI-IZD-POD_1000344/P1082102" xmlDataType="decimal"/>
    </xmlCellPr>
  </singleXmlCell>
  <singleXmlCell id="937" r="T25" connectionId="0">
    <xmlCellPr id="1" uniqueName="P1082104">
      <xmlPr mapId="1" xpath="/GFI-IZD-POD/IPK-GFI-IZD-POD_1000344/P1082104" xmlDataType="decimal"/>
    </xmlCellPr>
  </singleXmlCell>
  <singleXmlCell id="938" r="U25" connectionId="0">
    <xmlCellPr id="1" uniqueName="P1082105">
      <xmlPr mapId="1" xpath="/GFI-IZD-POD/IPK-GFI-IZD-POD_1000344/P1082105" xmlDataType="decimal"/>
    </xmlCellPr>
  </singleXmlCell>
  <singleXmlCell id="939" r="V25" connectionId="0">
    <xmlCellPr id="1" uniqueName="P1082106">
      <xmlPr mapId="1" xpath="/GFI-IZD-POD/IPK-GFI-IZD-POD_1000344/P1082106" xmlDataType="decimal"/>
    </xmlCellPr>
  </singleXmlCell>
  <singleXmlCell id="940" r="W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S26" connectionId="0">
    <xmlCellPr id="1" uniqueName="P1082118">
      <xmlPr mapId="1" xpath="/GFI-IZD-POD/IPK-GFI-IZD-POD_1000344/P1082118" xmlDataType="decimal"/>
    </xmlCellPr>
  </singleXmlCell>
  <singleXmlCell id="953" r="T26" connectionId="0">
    <xmlCellPr id="1" uniqueName="P1082121">
      <xmlPr mapId="1" xpath="/GFI-IZD-POD/IPK-GFI-IZD-POD_1000344/P1082121" xmlDataType="decimal"/>
    </xmlCellPr>
  </singleXmlCell>
  <singleXmlCell id="954" r="U26" connectionId="0">
    <xmlCellPr id="1" uniqueName="P1082125">
      <xmlPr mapId="1" xpath="/GFI-IZD-POD/IPK-GFI-IZD-POD_1000344/P1082125" xmlDataType="decimal"/>
    </xmlCellPr>
  </singleXmlCell>
  <singleXmlCell id="955" r="V26" connectionId="0">
    <xmlCellPr id="1" uniqueName="P1082133">
      <xmlPr mapId="1" xpath="/GFI-IZD-POD/IPK-GFI-IZD-POD_1000344/P1082133" xmlDataType="decimal"/>
    </xmlCellPr>
  </singleXmlCell>
  <singleXmlCell id="956" r="W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S27" connectionId="0">
    <xmlCellPr id="1" uniqueName="P1082148">
      <xmlPr mapId="1" xpath="/GFI-IZD-POD/IPK-GFI-IZD-POD_1000344/P1082148" xmlDataType="decimal"/>
    </xmlCellPr>
  </singleXmlCell>
  <singleXmlCell id="969" r="T27" connectionId="0">
    <xmlCellPr id="1" uniqueName="P1082149">
      <xmlPr mapId="1" xpath="/GFI-IZD-POD/IPK-GFI-IZD-POD_1000344/P1082149" xmlDataType="decimal"/>
    </xmlCellPr>
  </singleXmlCell>
  <singleXmlCell id="970" r="U27" connectionId="0">
    <xmlCellPr id="1" uniqueName="P1082150">
      <xmlPr mapId="1" xpath="/GFI-IZD-POD/IPK-GFI-IZD-POD_1000344/P1082150" xmlDataType="decimal"/>
    </xmlCellPr>
  </singleXmlCell>
  <singleXmlCell id="971" r="V27" connectionId="0">
    <xmlCellPr id="1" uniqueName="P1082151">
      <xmlPr mapId="1" xpath="/GFI-IZD-POD/IPK-GFI-IZD-POD_1000344/P1082151" xmlDataType="decimal"/>
    </xmlCellPr>
  </singleXmlCell>
  <singleXmlCell id="972" r="W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S28" connectionId="0">
    <xmlCellPr id="1" uniqueName="P1082157">
      <xmlPr mapId="1" xpath="/GFI-IZD-POD/IPK-GFI-IZD-POD_1000344/P1082157" xmlDataType="decimal"/>
    </xmlCellPr>
  </singleXmlCell>
  <singleXmlCell id="985" r="T28" connectionId="0">
    <xmlCellPr id="1" uniqueName="P1082158">
      <xmlPr mapId="1" xpath="/GFI-IZD-POD/IPK-GFI-IZD-POD_1000344/P1082158" xmlDataType="decimal"/>
    </xmlCellPr>
  </singleXmlCell>
  <singleXmlCell id="986" r="U28" connectionId="0">
    <xmlCellPr id="1" uniqueName="P1082159">
      <xmlPr mapId="1" xpath="/GFI-IZD-POD/IPK-GFI-IZD-POD_1000344/P1082159" xmlDataType="decimal"/>
    </xmlCellPr>
  </singleXmlCell>
  <singleXmlCell id="987" r="V28" connectionId="0">
    <xmlCellPr id="1" uniqueName="P1082160">
      <xmlPr mapId="1" xpath="/GFI-IZD-POD/IPK-GFI-IZD-POD_1000344/P1082160" xmlDataType="decimal"/>
    </xmlCellPr>
  </singleXmlCell>
  <singleXmlCell id="988" r="W28" connectionId="0">
    <xmlCellPr id="1" uniqueName="P1082161">
      <xmlPr mapId="1" xpath="/GFI-IZD-POD/IPK-GFI-IZD-POD_1000344/P1082161" xmlDataType="decimal"/>
    </xmlCellPr>
  </singleXmlCell>
  <singleXmlCell id="989" r="H29" connectionId="0">
    <xmlCellPr id="1" uniqueName="P1079976">
      <xmlPr mapId="1" xpath="/GFI-IZD-POD/IPK-GFI-IZD-POD_1000344/P1079976" xmlDataType="decimal"/>
    </xmlCellPr>
  </singleXmlCell>
  <singleXmlCell id="990" r="I29" connectionId="0">
    <xmlCellPr id="1" uniqueName="P1079977">
      <xmlPr mapId="1" xpath="/GFI-IZD-POD/IPK-GFI-IZD-POD_1000344/P1079977" xmlDataType="decimal"/>
    </xmlCellPr>
  </singleXmlCell>
  <singleXmlCell id="991" r="J29" connectionId="0">
    <xmlCellPr id="1" uniqueName="P1079978">
      <xmlPr mapId="1" xpath="/GFI-IZD-POD/IPK-GFI-IZD-POD_1000344/P1079978" xmlDataType="decimal"/>
    </xmlCellPr>
  </singleXmlCell>
  <singleXmlCell id="992" r="K29" connectionId="0">
    <xmlCellPr id="1" uniqueName="P1079979">
      <xmlPr mapId="1" xpath="/GFI-IZD-POD/IPK-GFI-IZD-POD_1000344/P1079979" xmlDataType="decimal"/>
    </xmlCellPr>
  </singleXmlCell>
  <singleXmlCell id="993" r="L29" connectionId="0">
    <xmlCellPr id="1" uniqueName="P1079980">
      <xmlPr mapId="1" xpath="/GFI-IZD-POD/IPK-GFI-IZD-POD_1000344/P1079980" xmlDataType="decimal"/>
    </xmlCellPr>
  </singleXmlCell>
  <singleXmlCell id="994" r="M29" connectionId="0">
    <xmlCellPr id="1" uniqueName="P1079981">
      <xmlPr mapId="1" xpath="/GFI-IZD-POD/IPK-GFI-IZD-POD_1000344/P1079981" xmlDataType="decimal"/>
    </xmlCellPr>
  </singleXmlCell>
  <singleXmlCell id="995" r="N29" connectionId="0">
    <xmlCellPr id="1" uniqueName="P1079982">
      <xmlPr mapId="1" xpath="/GFI-IZD-POD/IPK-GFI-IZD-POD_1000344/P1079982" xmlDataType="decimal"/>
    </xmlCellPr>
  </singleXmlCell>
  <singleXmlCell id="996" r="O29" connectionId="0">
    <xmlCellPr id="1" uniqueName="P1079983">
      <xmlPr mapId="1" xpath="/GFI-IZD-POD/IPK-GFI-IZD-POD_1000344/P1079983" xmlDataType="decimal"/>
    </xmlCellPr>
  </singleXmlCell>
  <singleXmlCell id="997" r="P29" connectionId="0">
    <xmlCellPr id="1" uniqueName="P1082162">
      <xmlPr mapId="1" xpath="/GFI-IZD-POD/IPK-GFI-IZD-POD_1000344/P1082162" xmlDataType="decimal"/>
    </xmlCellPr>
  </singleXmlCell>
  <singleXmlCell id="998" r="Q29" connectionId="0">
    <xmlCellPr id="1" uniqueName="P1082163">
      <xmlPr mapId="1" xpath="/GFI-IZD-POD/IPK-GFI-IZD-POD_1000344/P1082163" xmlDataType="decimal"/>
    </xmlCellPr>
  </singleXmlCell>
  <singleXmlCell id="999" r="R29" connectionId="0">
    <xmlCellPr id="1" uniqueName="P1082164">
      <xmlPr mapId="1" xpath="/GFI-IZD-POD/IPK-GFI-IZD-POD_1000344/P1082164" xmlDataType="decimal"/>
    </xmlCellPr>
  </singleXmlCell>
  <singleXmlCell id="1000" r="S29" connectionId="0">
    <xmlCellPr id="1" uniqueName="P1082165">
      <xmlPr mapId="1" xpath="/GFI-IZD-POD/IPK-GFI-IZD-POD_1000344/P1082165" xmlDataType="decimal"/>
    </xmlCellPr>
  </singleXmlCell>
  <singleXmlCell id="1001" r="T29" connectionId="0">
    <xmlCellPr id="1" uniqueName="P1082166">
      <xmlPr mapId="1" xpath="/GFI-IZD-POD/IPK-GFI-IZD-POD_1000344/P1082166" xmlDataType="decimal"/>
    </xmlCellPr>
  </singleXmlCell>
  <singleXmlCell id="1002" r="U29" connectionId="0">
    <xmlCellPr id="1" uniqueName="P1082167">
      <xmlPr mapId="1" xpath="/GFI-IZD-POD/IPK-GFI-IZD-POD_1000344/P1082167" xmlDataType="decimal"/>
    </xmlCellPr>
  </singleXmlCell>
  <singleXmlCell id="1003" r="V29" connectionId="0">
    <xmlCellPr id="1" uniqueName="P1082168">
      <xmlPr mapId="1" xpath="/GFI-IZD-POD/IPK-GFI-IZD-POD_1000344/P1082168" xmlDataType="decimal"/>
    </xmlCellPr>
  </singleXmlCell>
  <singleXmlCell id="1004" r="W29" connectionId="0">
    <xmlCellPr id="1" uniqueName="P1082169">
      <xmlPr mapId="1" xpath="/GFI-IZD-POD/IPK-GFI-IZD-POD_1000344/P1082169" xmlDataType="decimal"/>
    </xmlCellPr>
  </singleXmlCell>
  <singleXmlCell id="1005" r="H31" connectionId="0">
    <xmlCellPr id="1" uniqueName="P1079984">
      <xmlPr mapId="1" xpath="/GFI-IZD-POD/IPK-GFI-IZD-POD_1000344/P1079984" xmlDataType="decimal"/>
    </xmlCellPr>
  </singleXmlCell>
  <singleXmlCell id="1006" r="I31" connectionId="0">
    <xmlCellPr id="1" uniqueName="P1079985">
      <xmlPr mapId="1" xpath="/GFI-IZD-POD/IPK-GFI-IZD-POD_1000344/P1079985" xmlDataType="decimal"/>
    </xmlCellPr>
  </singleXmlCell>
  <singleXmlCell id="1007" r="J31" connectionId="0">
    <xmlCellPr id="1" uniqueName="P1079986">
      <xmlPr mapId="1" xpath="/GFI-IZD-POD/IPK-GFI-IZD-POD_1000344/P1079986" xmlDataType="decimal"/>
    </xmlCellPr>
  </singleXmlCell>
  <singleXmlCell id="1008" r="K31" connectionId="0">
    <xmlCellPr id="1" uniqueName="P1079987">
      <xmlPr mapId="1" xpath="/GFI-IZD-POD/IPK-GFI-IZD-POD_1000344/P1079987" xmlDataType="decimal"/>
    </xmlCellPr>
  </singleXmlCell>
  <singleXmlCell id="1009" r="L31" connectionId="0">
    <xmlCellPr id="1" uniqueName="P1079988">
      <xmlPr mapId="1" xpath="/GFI-IZD-POD/IPK-GFI-IZD-POD_1000344/P1079988" xmlDataType="decimal"/>
    </xmlCellPr>
  </singleXmlCell>
  <singleXmlCell id="1010" r="M31" connectionId="0">
    <xmlCellPr id="1" uniqueName="P1079989">
      <xmlPr mapId="1" xpath="/GFI-IZD-POD/IPK-GFI-IZD-POD_1000344/P1079989" xmlDataType="decimal"/>
    </xmlCellPr>
  </singleXmlCell>
  <singleXmlCell id="1011" r="N31" connectionId="0">
    <xmlCellPr id="1" uniqueName="P1079990">
      <xmlPr mapId="1" xpath="/GFI-IZD-POD/IPK-GFI-IZD-POD_1000344/P1079990" xmlDataType="decimal"/>
    </xmlCellPr>
  </singleXmlCell>
  <singleXmlCell id="1012" r="O31" connectionId="0">
    <xmlCellPr id="1" uniqueName="P1079991">
      <xmlPr mapId="1" xpath="/GFI-IZD-POD/IPK-GFI-IZD-POD_1000344/P1079991" xmlDataType="decimal"/>
    </xmlCellPr>
  </singleXmlCell>
  <singleXmlCell id="1013" r="P31" connectionId="0">
    <xmlCellPr id="1" uniqueName="P1082170">
      <xmlPr mapId="1" xpath="/GFI-IZD-POD/IPK-GFI-IZD-POD_1000344/P1082170" xmlDataType="decimal"/>
    </xmlCellPr>
  </singleXmlCell>
  <singleXmlCell id="1014" r="Q31" connectionId="0">
    <xmlCellPr id="1" uniqueName="P1082171">
      <xmlPr mapId="1" xpath="/GFI-IZD-POD/IPK-GFI-IZD-POD_1000344/P1082171" xmlDataType="decimal"/>
    </xmlCellPr>
  </singleXmlCell>
  <singleXmlCell id="1015" r="R31" connectionId="0">
    <xmlCellPr id="1" uniqueName="P1082172">
      <xmlPr mapId="1" xpath="/GFI-IZD-POD/IPK-GFI-IZD-POD_1000344/P1082172" xmlDataType="decimal"/>
    </xmlCellPr>
  </singleXmlCell>
  <singleXmlCell id="1016" r="S31" connectionId="0">
    <xmlCellPr id="1" uniqueName="P1082173">
      <xmlPr mapId="1" xpath="/GFI-IZD-POD/IPK-GFI-IZD-POD_1000344/P1082173" xmlDataType="decimal"/>
    </xmlCellPr>
  </singleXmlCell>
  <singleXmlCell id="1017" r="T31" connectionId="0">
    <xmlCellPr id="1" uniqueName="P1082174">
      <xmlPr mapId="1" xpath="/GFI-IZD-POD/IPK-GFI-IZD-POD_1000344/P1082174" xmlDataType="decimal"/>
    </xmlCellPr>
  </singleXmlCell>
  <singleXmlCell id="1018" r="U31" connectionId="0">
    <xmlCellPr id="1" uniqueName="P1082175">
      <xmlPr mapId="1" xpath="/GFI-IZD-POD/IPK-GFI-IZD-POD_1000344/P1082175" xmlDataType="decimal"/>
    </xmlCellPr>
  </singleXmlCell>
  <singleXmlCell id="1019" r="V31" connectionId="0">
    <xmlCellPr id="1" uniqueName="P1082176">
      <xmlPr mapId="1" xpath="/GFI-IZD-POD/IPK-GFI-IZD-POD_1000344/P1082176" xmlDataType="decimal"/>
    </xmlCellPr>
  </singleXmlCell>
  <singleXmlCell id="1020" r="W31" connectionId="0">
    <xmlCellPr id="1" uniqueName="P1082177">
      <xmlPr mapId="1" xpath="/GFI-IZD-POD/IPK-GFI-IZD-POD_1000344/P1082177" xmlDataType="decimal"/>
    </xmlCellPr>
  </singleXmlCell>
  <singleXmlCell id="1021" r="H32" connectionId="0">
    <xmlCellPr id="1" uniqueName="P1079992">
      <xmlPr mapId="1" xpath="/GFI-IZD-POD/IPK-GFI-IZD-POD_1000344/P1079992" xmlDataType="decimal"/>
    </xmlCellPr>
  </singleXmlCell>
  <singleXmlCell id="1022" r="I32" connectionId="0">
    <xmlCellPr id="1" uniqueName="P1079993">
      <xmlPr mapId="1" xpath="/GFI-IZD-POD/IPK-GFI-IZD-POD_1000344/P1079993" xmlDataType="decimal"/>
    </xmlCellPr>
  </singleXmlCell>
  <singleXmlCell id="1023" r="J32" connectionId="0">
    <xmlCellPr id="1" uniqueName="P1079994">
      <xmlPr mapId="1" xpath="/GFI-IZD-POD/IPK-GFI-IZD-POD_1000344/P1079994" xmlDataType="decimal"/>
    </xmlCellPr>
  </singleXmlCell>
  <singleXmlCell id="1024" r="K32" connectionId="0">
    <xmlCellPr id="1" uniqueName="P1079995">
      <xmlPr mapId="1" xpath="/GFI-IZD-POD/IPK-GFI-IZD-POD_1000344/P1079995" xmlDataType="decimal"/>
    </xmlCellPr>
  </singleXmlCell>
  <singleXmlCell id="1025" r="L32" connectionId="0">
    <xmlCellPr id="1" uniqueName="P1079996">
      <xmlPr mapId="1" xpath="/GFI-IZD-POD/IPK-GFI-IZD-POD_1000344/P1079996" xmlDataType="decimal"/>
    </xmlCellPr>
  </singleXmlCell>
  <singleXmlCell id="1026" r="M32" connectionId="0">
    <xmlCellPr id="1" uniqueName="P1079997">
      <xmlPr mapId="1" xpath="/GFI-IZD-POD/IPK-GFI-IZD-POD_1000344/P1079997" xmlDataType="decimal"/>
    </xmlCellPr>
  </singleXmlCell>
  <singleXmlCell id="1027" r="N32" connectionId="0">
    <xmlCellPr id="1" uniqueName="P1079998">
      <xmlPr mapId="1" xpath="/GFI-IZD-POD/IPK-GFI-IZD-POD_1000344/P1079998" xmlDataType="decimal"/>
    </xmlCellPr>
  </singleXmlCell>
  <singleXmlCell id="1028" r="O32" connectionId="0">
    <xmlCellPr id="1" uniqueName="P1079999">
      <xmlPr mapId="1" xpath="/GFI-IZD-POD/IPK-GFI-IZD-POD_1000344/P1079999" xmlDataType="decimal"/>
    </xmlCellPr>
  </singleXmlCell>
  <singleXmlCell id="1029" r="P32" connectionId="0">
    <xmlCellPr id="1" uniqueName="P1082178">
      <xmlPr mapId="1" xpath="/GFI-IZD-POD/IPK-GFI-IZD-POD_1000344/P1082178" xmlDataType="decimal"/>
    </xmlCellPr>
  </singleXmlCell>
  <singleXmlCell id="1030" r="Q32" connectionId="0">
    <xmlCellPr id="1" uniqueName="P1082179">
      <xmlPr mapId="1" xpath="/GFI-IZD-POD/IPK-GFI-IZD-POD_1000344/P1082179" xmlDataType="decimal"/>
    </xmlCellPr>
  </singleXmlCell>
  <singleXmlCell id="1031" r="R32" connectionId="0">
    <xmlCellPr id="1" uniqueName="P1082180">
      <xmlPr mapId="1" xpath="/GFI-IZD-POD/IPK-GFI-IZD-POD_1000344/P1082180" xmlDataType="decimal"/>
    </xmlCellPr>
  </singleXmlCell>
  <singleXmlCell id="1032" r="S32" connectionId="0">
    <xmlCellPr id="1" uniqueName="P1082181">
      <xmlPr mapId="1" xpath="/GFI-IZD-POD/IPK-GFI-IZD-POD_1000344/P1082181" xmlDataType="decimal"/>
    </xmlCellPr>
  </singleXmlCell>
  <singleXmlCell id="1033" r="T32" connectionId="0">
    <xmlCellPr id="1" uniqueName="P1082182">
      <xmlPr mapId="1" xpath="/GFI-IZD-POD/IPK-GFI-IZD-POD_1000344/P1082182" xmlDataType="decimal"/>
    </xmlCellPr>
  </singleXmlCell>
  <singleXmlCell id="1034" r="U32" connectionId="0">
    <xmlCellPr id="1" uniqueName="P1082183">
      <xmlPr mapId="1" xpath="/GFI-IZD-POD/IPK-GFI-IZD-POD_1000344/P1082183" xmlDataType="decimal"/>
    </xmlCellPr>
  </singleXmlCell>
  <singleXmlCell id="1035" r="V32" connectionId="0">
    <xmlCellPr id="1" uniqueName="P1082184">
      <xmlPr mapId="1" xpath="/GFI-IZD-POD/IPK-GFI-IZD-POD_1000344/P1082184" xmlDataType="decimal"/>
    </xmlCellPr>
  </singleXmlCell>
  <singleXmlCell id="1036" r="W32" connectionId="0">
    <xmlCellPr id="1" uniqueName="P1082185">
      <xmlPr mapId="1" xpath="/GFI-IZD-POD/IPK-GFI-IZD-POD_1000344/P1082185" xmlDataType="decimal"/>
    </xmlCellPr>
  </singleXmlCell>
  <singleXmlCell id="1037" r="H33" connectionId="0">
    <xmlCellPr id="1" uniqueName="P1080000">
      <xmlPr mapId="1" xpath="/GFI-IZD-POD/IPK-GFI-IZD-POD_1000344/P1080000" xmlDataType="decimal"/>
    </xmlCellPr>
  </singleXmlCell>
  <singleXmlCell id="1038" r="I33" connectionId="0">
    <xmlCellPr id="1" uniqueName="P1080001">
      <xmlPr mapId="1" xpath="/GFI-IZD-POD/IPK-GFI-IZD-POD_1000344/P1080001" xmlDataType="decimal"/>
    </xmlCellPr>
  </singleXmlCell>
  <singleXmlCell id="1039" r="J33" connectionId="0">
    <xmlCellPr id="1" uniqueName="P1080002">
      <xmlPr mapId="1" xpath="/GFI-IZD-POD/IPK-GFI-IZD-POD_1000344/P1080002" xmlDataType="decimal"/>
    </xmlCellPr>
  </singleXmlCell>
  <singleXmlCell id="1040" r="K33" connectionId="0">
    <xmlCellPr id="1" uniqueName="P1080003">
      <xmlPr mapId="1" xpath="/GFI-IZD-POD/IPK-GFI-IZD-POD_1000344/P1080003" xmlDataType="decimal"/>
    </xmlCellPr>
  </singleXmlCell>
  <singleXmlCell id="1041" r="L33" connectionId="0">
    <xmlCellPr id="1" uniqueName="P1080004">
      <xmlPr mapId="1" xpath="/GFI-IZD-POD/IPK-GFI-IZD-POD_1000344/P1080004" xmlDataType="decimal"/>
    </xmlCellPr>
  </singleXmlCell>
  <singleXmlCell id="1042" r="M33" connectionId="0">
    <xmlCellPr id="1" uniqueName="P1080005">
      <xmlPr mapId="1" xpath="/GFI-IZD-POD/IPK-GFI-IZD-POD_1000344/P1080005" xmlDataType="decimal"/>
    </xmlCellPr>
  </singleXmlCell>
  <singleXmlCell id="1043" r="N33" connectionId="0">
    <xmlCellPr id="1" uniqueName="P1080006">
      <xmlPr mapId="1" xpath="/GFI-IZD-POD/IPK-GFI-IZD-POD_1000344/P1080006" xmlDataType="decimal"/>
    </xmlCellPr>
  </singleXmlCell>
  <singleXmlCell id="1044" r="O33" connectionId="0">
    <xmlCellPr id="1" uniqueName="P1080007">
      <xmlPr mapId="1" xpath="/GFI-IZD-POD/IPK-GFI-IZD-POD_1000344/P1080007" xmlDataType="decimal"/>
    </xmlCellPr>
  </singleXmlCell>
  <singleXmlCell id="1045" r="P33" connectionId="0">
    <xmlCellPr id="1" uniqueName="P1082186">
      <xmlPr mapId="1" xpath="/GFI-IZD-POD/IPK-GFI-IZD-POD_1000344/P1082186" xmlDataType="decimal"/>
    </xmlCellPr>
  </singleXmlCell>
  <singleXmlCell id="1046" r="Q33" connectionId="0">
    <xmlCellPr id="1" uniqueName="P1082187">
      <xmlPr mapId="1" xpath="/GFI-IZD-POD/IPK-GFI-IZD-POD_1000344/P1082187" xmlDataType="decimal"/>
    </xmlCellPr>
  </singleXmlCell>
  <singleXmlCell id="1047" r="R33" connectionId="0">
    <xmlCellPr id="1" uniqueName="P1082188">
      <xmlPr mapId="1" xpath="/GFI-IZD-POD/IPK-GFI-IZD-POD_1000344/P1082188" xmlDataType="decimal"/>
    </xmlCellPr>
  </singleXmlCell>
  <singleXmlCell id="1048" r="S33" connectionId="0">
    <xmlCellPr id="1" uniqueName="P1082189">
      <xmlPr mapId="1" xpath="/GFI-IZD-POD/IPK-GFI-IZD-POD_1000344/P1082189" xmlDataType="decimal"/>
    </xmlCellPr>
  </singleXmlCell>
  <singleXmlCell id="1049" r="T33" connectionId="0">
    <xmlCellPr id="1" uniqueName="P1082190">
      <xmlPr mapId="1" xpath="/GFI-IZD-POD/IPK-GFI-IZD-POD_1000344/P1082190" xmlDataType="decimal"/>
    </xmlCellPr>
  </singleXmlCell>
  <singleXmlCell id="1050" r="U33" connectionId="0">
    <xmlCellPr id="1" uniqueName="P1082191">
      <xmlPr mapId="1" xpath="/GFI-IZD-POD/IPK-GFI-IZD-POD_1000344/P1082191" xmlDataType="decimal"/>
    </xmlCellPr>
  </singleXmlCell>
  <singleXmlCell id="1051" r="V33" connectionId="0">
    <xmlCellPr id="1" uniqueName="P1082192">
      <xmlPr mapId="1" xpath="/GFI-IZD-POD/IPK-GFI-IZD-POD_1000344/P1082192" xmlDataType="decimal"/>
    </xmlCellPr>
  </singleXmlCell>
  <singleXmlCell id="1052" r="W33" connectionId="0">
    <xmlCellPr id="1" uniqueName="P1082193">
      <xmlPr mapId="1" xpath="/GFI-IZD-POD/IPK-GFI-IZD-POD_1000344/P1082193" xmlDataType="decimal"/>
    </xmlCellPr>
  </singleXmlCell>
  <singleXmlCell id="1053" r="H35" connectionId="0">
    <xmlCellPr id="1" uniqueName="P1080008">
      <xmlPr mapId="1" xpath="/GFI-IZD-POD/IPK-GFI-IZD-POD_1000344/P1080008" xmlDataType="decimal"/>
    </xmlCellPr>
  </singleXmlCell>
  <singleXmlCell id="1054" r="I35" connectionId="0">
    <xmlCellPr id="1" uniqueName="P1080009">
      <xmlPr mapId="1" xpath="/GFI-IZD-POD/IPK-GFI-IZD-POD_1000344/P1080009" xmlDataType="decimal"/>
    </xmlCellPr>
  </singleXmlCell>
  <singleXmlCell id="1055" r="J35" connectionId="0">
    <xmlCellPr id="1" uniqueName="P1080010">
      <xmlPr mapId="1" xpath="/GFI-IZD-POD/IPK-GFI-IZD-POD_1000344/P1080010" xmlDataType="decimal"/>
    </xmlCellPr>
  </singleXmlCell>
  <singleXmlCell id="1056" r="K35" connectionId="0">
    <xmlCellPr id="1" uniqueName="P1080011">
      <xmlPr mapId="1" xpath="/GFI-IZD-POD/IPK-GFI-IZD-POD_1000344/P1080011" xmlDataType="decimal"/>
    </xmlCellPr>
  </singleXmlCell>
  <singleXmlCell id="1057" r="L35" connectionId="0">
    <xmlCellPr id="1" uniqueName="P1080012">
      <xmlPr mapId="1" xpath="/GFI-IZD-POD/IPK-GFI-IZD-POD_1000344/P1080012" xmlDataType="decimal"/>
    </xmlCellPr>
  </singleXmlCell>
  <singleXmlCell id="1058" r="M35" connectionId="0">
    <xmlCellPr id="1" uniqueName="P1080013">
      <xmlPr mapId="1" xpath="/GFI-IZD-POD/IPK-GFI-IZD-POD_1000344/P1080013" xmlDataType="decimal"/>
    </xmlCellPr>
  </singleXmlCell>
  <singleXmlCell id="1059" r="N35" connectionId="0">
    <xmlCellPr id="1" uniqueName="P1080014">
      <xmlPr mapId="1" xpath="/GFI-IZD-POD/IPK-GFI-IZD-POD_1000344/P1080014" xmlDataType="decimal"/>
    </xmlCellPr>
  </singleXmlCell>
  <singleXmlCell id="1060" r="O35" connectionId="0">
    <xmlCellPr id="1" uniqueName="P1080015">
      <xmlPr mapId="1" xpath="/GFI-IZD-POD/IPK-GFI-IZD-POD_1000344/P1080015" xmlDataType="decimal"/>
    </xmlCellPr>
  </singleXmlCell>
  <singleXmlCell id="1062" r="P35" connectionId="0">
    <xmlCellPr id="1" uniqueName="P1082194">
      <xmlPr mapId="1" xpath="/GFI-IZD-POD/IPK-GFI-IZD-POD_1000344/P1082194" xmlDataType="decimal"/>
    </xmlCellPr>
  </singleXmlCell>
  <singleXmlCell id="1063" r="Q35" connectionId="0">
    <xmlCellPr id="1" uniqueName="P1082195">
      <xmlPr mapId="1" xpath="/GFI-IZD-POD/IPK-GFI-IZD-POD_1000344/P1082195" xmlDataType="decimal"/>
    </xmlCellPr>
  </singleXmlCell>
  <singleXmlCell id="1064" r="R35" connectionId="0">
    <xmlCellPr id="1" uniqueName="P1082196">
      <xmlPr mapId="1" xpath="/GFI-IZD-POD/IPK-GFI-IZD-POD_1000344/P1082196" xmlDataType="decimal"/>
    </xmlCellPr>
  </singleXmlCell>
  <singleXmlCell id="1065" r="S35" connectionId="0">
    <xmlCellPr id="1" uniqueName="P1082197">
      <xmlPr mapId="1" xpath="/GFI-IZD-POD/IPK-GFI-IZD-POD_1000344/P1082197" xmlDataType="decimal"/>
    </xmlCellPr>
  </singleXmlCell>
  <singleXmlCell id="1066" r="T35" connectionId="0">
    <xmlCellPr id="1" uniqueName="P1082198">
      <xmlPr mapId="1" xpath="/GFI-IZD-POD/IPK-GFI-IZD-POD_1000344/P1082198" xmlDataType="decimal"/>
    </xmlCellPr>
  </singleXmlCell>
  <singleXmlCell id="1067" r="U35" connectionId="0">
    <xmlCellPr id="1" uniqueName="P1082199">
      <xmlPr mapId="1" xpath="/GFI-IZD-POD/IPK-GFI-IZD-POD_1000344/P1082199" xmlDataType="decimal"/>
    </xmlCellPr>
  </singleXmlCell>
  <singleXmlCell id="1068" r="V35" connectionId="0">
    <xmlCellPr id="1" uniqueName="P1082200">
      <xmlPr mapId="1" xpath="/GFI-IZD-POD/IPK-GFI-IZD-POD_1000344/P1082200" xmlDataType="decimal"/>
    </xmlCellPr>
  </singleXmlCell>
  <singleXmlCell id="1069" r="W35" connectionId="0">
    <xmlCellPr id="1" uniqueName="P1082201">
      <xmlPr mapId="1" xpath="/GFI-IZD-POD/IPK-GFI-IZD-POD_1000344/P1082201" xmlDataType="decimal"/>
    </xmlCellPr>
  </singleXmlCell>
  <singleXmlCell id="1070" r="H36" connectionId="0">
    <xmlCellPr id="1" uniqueName="P1080016">
      <xmlPr mapId="1" xpath="/GFI-IZD-POD/IPK-GFI-IZD-POD_1000344/P1080016" xmlDataType="decimal"/>
    </xmlCellPr>
  </singleXmlCell>
  <singleXmlCell id="1071" r="I36" connectionId="0">
    <xmlCellPr id="1" uniqueName="P1080017">
      <xmlPr mapId="1" xpath="/GFI-IZD-POD/IPK-GFI-IZD-POD_1000344/P1080017" xmlDataType="decimal"/>
    </xmlCellPr>
  </singleXmlCell>
  <singleXmlCell id="1072" r="J36" connectionId="0">
    <xmlCellPr id="1" uniqueName="P1080018">
      <xmlPr mapId="1" xpath="/GFI-IZD-POD/IPK-GFI-IZD-POD_1000344/P1080018" xmlDataType="decimal"/>
    </xmlCellPr>
  </singleXmlCell>
  <singleXmlCell id="1073" r="K36" connectionId="0">
    <xmlCellPr id="1" uniqueName="P1080019">
      <xmlPr mapId="1" xpath="/GFI-IZD-POD/IPK-GFI-IZD-POD_1000344/P1080019" xmlDataType="decimal"/>
    </xmlCellPr>
  </singleXmlCell>
  <singleXmlCell id="1074" r="L36" connectionId="0">
    <xmlCellPr id="1" uniqueName="P1080020">
      <xmlPr mapId="1" xpath="/GFI-IZD-POD/IPK-GFI-IZD-POD_1000344/P1080020" xmlDataType="decimal"/>
    </xmlCellPr>
  </singleXmlCell>
  <singleXmlCell id="1075" r="M36" connectionId="0">
    <xmlCellPr id="1" uniqueName="P1080021">
      <xmlPr mapId="1" xpath="/GFI-IZD-POD/IPK-GFI-IZD-POD_1000344/P1080021" xmlDataType="decimal"/>
    </xmlCellPr>
  </singleXmlCell>
  <singleXmlCell id="1076" r="N36" connectionId="0">
    <xmlCellPr id="1" uniqueName="P1080022">
      <xmlPr mapId="1" xpath="/GFI-IZD-POD/IPK-GFI-IZD-POD_1000344/P1080022" xmlDataType="decimal"/>
    </xmlCellPr>
  </singleXmlCell>
  <singleXmlCell id="1077" r="O36" connectionId="0">
    <xmlCellPr id="1" uniqueName="P1080023">
      <xmlPr mapId="1" xpath="/GFI-IZD-POD/IPK-GFI-IZD-POD_1000344/P1080023" xmlDataType="decimal"/>
    </xmlCellPr>
  </singleXmlCell>
  <singleXmlCell id="1078" r="P36" connectionId="0">
    <xmlCellPr id="1" uniqueName="P1082202">
      <xmlPr mapId="1" xpath="/GFI-IZD-POD/IPK-GFI-IZD-POD_1000344/P1082202" xmlDataType="decimal"/>
    </xmlCellPr>
  </singleXmlCell>
  <singleXmlCell id="1079" r="Q36" connectionId="0">
    <xmlCellPr id="1" uniqueName="P1082203">
      <xmlPr mapId="1" xpath="/GFI-IZD-POD/IPK-GFI-IZD-POD_1000344/P1082203" xmlDataType="decimal"/>
    </xmlCellPr>
  </singleXmlCell>
  <singleXmlCell id="1080" r="R36" connectionId="0">
    <xmlCellPr id="1" uniqueName="P1082204">
      <xmlPr mapId="1" xpath="/GFI-IZD-POD/IPK-GFI-IZD-POD_1000344/P1082204" xmlDataType="decimal"/>
    </xmlCellPr>
  </singleXmlCell>
  <singleXmlCell id="1081" r="S36" connectionId="0">
    <xmlCellPr id="1" uniqueName="P1082205">
      <xmlPr mapId="1" xpath="/GFI-IZD-POD/IPK-GFI-IZD-POD_1000344/P1082205" xmlDataType="decimal"/>
    </xmlCellPr>
  </singleXmlCell>
  <singleXmlCell id="1082" r="T36" connectionId="0">
    <xmlCellPr id="1" uniqueName="P1082206">
      <xmlPr mapId="1" xpath="/GFI-IZD-POD/IPK-GFI-IZD-POD_1000344/P1082206" xmlDataType="decimal"/>
    </xmlCellPr>
  </singleXmlCell>
  <singleXmlCell id="1083" r="U36" connectionId="0">
    <xmlCellPr id="1" uniqueName="P1082207">
      <xmlPr mapId="1" xpath="/GFI-IZD-POD/IPK-GFI-IZD-POD_1000344/P1082207" xmlDataType="decimal"/>
    </xmlCellPr>
  </singleXmlCell>
  <singleXmlCell id="1084" r="V36" connectionId="0">
    <xmlCellPr id="1" uniqueName="P1082208">
      <xmlPr mapId="1" xpath="/GFI-IZD-POD/IPK-GFI-IZD-POD_1000344/P1082208" xmlDataType="decimal"/>
    </xmlCellPr>
  </singleXmlCell>
  <singleXmlCell id="1085" r="W36" connectionId="0">
    <xmlCellPr id="1" uniqueName="P1082209">
      <xmlPr mapId="1" xpath="/GFI-IZD-POD/IPK-GFI-IZD-POD_1000344/P1082209" xmlDataType="decimal"/>
    </xmlCellPr>
  </singleXmlCell>
  <singleXmlCell id="1086" r="H37" connectionId="0">
    <xmlCellPr id="1" uniqueName="P1080024">
      <xmlPr mapId="1" xpath="/GFI-IZD-POD/IPK-GFI-IZD-POD_1000344/P1080024" xmlDataType="decimal"/>
    </xmlCellPr>
  </singleXmlCell>
  <singleXmlCell id="1087" r="I37" connectionId="0">
    <xmlCellPr id="1" uniqueName="P1080025">
      <xmlPr mapId="1" xpath="/GFI-IZD-POD/IPK-GFI-IZD-POD_1000344/P1080025" xmlDataType="decimal"/>
    </xmlCellPr>
  </singleXmlCell>
  <singleXmlCell id="1088" r="J37" connectionId="0">
    <xmlCellPr id="1" uniqueName="P1080026">
      <xmlPr mapId="1" xpath="/GFI-IZD-POD/IPK-GFI-IZD-POD_1000344/P1080026" xmlDataType="decimal"/>
    </xmlCellPr>
  </singleXmlCell>
  <singleXmlCell id="1089" r="K37" connectionId="0">
    <xmlCellPr id="1" uniqueName="P1080027">
      <xmlPr mapId="1" xpath="/GFI-IZD-POD/IPK-GFI-IZD-POD_1000344/P1080027" xmlDataType="decimal"/>
    </xmlCellPr>
  </singleXmlCell>
  <singleXmlCell id="1090" r="L37" connectionId="0">
    <xmlCellPr id="1" uniqueName="P1080028">
      <xmlPr mapId="1" xpath="/GFI-IZD-POD/IPK-GFI-IZD-POD_1000344/P1080028" xmlDataType="decimal"/>
    </xmlCellPr>
  </singleXmlCell>
  <singleXmlCell id="1091" r="M37" connectionId="0">
    <xmlCellPr id="1" uniqueName="P1080029">
      <xmlPr mapId="1" xpath="/GFI-IZD-POD/IPK-GFI-IZD-POD_1000344/P1080029" xmlDataType="decimal"/>
    </xmlCellPr>
  </singleXmlCell>
  <singleXmlCell id="1092" r="N37" connectionId="0">
    <xmlCellPr id="1" uniqueName="P1080030">
      <xmlPr mapId="1" xpath="/GFI-IZD-POD/IPK-GFI-IZD-POD_1000344/P1080030" xmlDataType="decimal"/>
    </xmlCellPr>
  </singleXmlCell>
  <singleXmlCell id="1093" r="O37" connectionId="0">
    <xmlCellPr id="1" uniqueName="P1080031">
      <xmlPr mapId="1" xpath="/GFI-IZD-POD/IPK-GFI-IZD-POD_1000344/P1080031" xmlDataType="decimal"/>
    </xmlCellPr>
  </singleXmlCell>
  <singleXmlCell id="1094" r="P37" connectionId="0">
    <xmlCellPr id="1" uniqueName="P1082210">
      <xmlPr mapId="1" xpath="/GFI-IZD-POD/IPK-GFI-IZD-POD_1000344/P1082210" xmlDataType="decimal"/>
    </xmlCellPr>
  </singleXmlCell>
  <singleXmlCell id="1095" r="Q37" connectionId="0">
    <xmlCellPr id="1" uniqueName="P1082211">
      <xmlPr mapId="1" xpath="/GFI-IZD-POD/IPK-GFI-IZD-POD_1000344/P1082211" xmlDataType="decimal"/>
    </xmlCellPr>
  </singleXmlCell>
  <singleXmlCell id="1096" r="R37" connectionId="0">
    <xmlCellPr id="1" uniqueName="P1082212">
      <xmlPr mapId="1" xpath="/GFI-IZD-POD/IPK-GFI-IZD-POD_1000344/P1082212" xmlDataType="decimal"/>
    </xmlCellPr>
  </singleXmlCell>
  <singleXmlCell id="1097" r="S37" connectionId="0">
    <xmlCellPr id="1" uniqueName="P1082213">
      <xmlPr mapId="1" xpath="/GFI-IZD-POD/IPK-GFI-IZD-POD_1000344/P1082213" xmlDataType="decimal"/>
    </xmlCellPr>
  </singleXmlCell>
  <singleXmlCell id="1098" r="T37" connectionId="0">
    <xmlCellPr id="1" uniqueName="P1082214">
      <xmlPr mapId="1" xpath="/GFI-IZD-POD/IPK-GFI-IZD-POD_1000344/P1082214" xmlDataType="decimal"/>
    </xmlCellPr>
  </singleXmlCell>
  <singleXmlCell id="1099" r="U37" connectionId="0">
    <xmlCellPr id="1" uniqueName="P1082215">
      <xmlPr mapId="1" xpath="/GFI-IZD-POD/IPK-GFI-IZD-POD_1000344/P1082215" xmlDataType="decimal"/>
    </xmlCellPr>
  </singleXmlCell>
  <singleXmlCell id="1100" r="V37" connectionId="0">
    <xmlCellPr id="1" uniqueName="P1082216">
      <xmlPr mapId="1" xpath="/GFI-IZD-POD/IPK-GFI-IZD-POD_1000344/P1082216" xmlDataType="decimal"/>
    </xmlCellPr>
  </singleXmlCell>
  <singleXmlCell id="1101" r="W37" connectionId="0">
    <xmlCellPr id="1" uniqueName="P1082217">
      <xmlPr mapId="1" xpath="/GFI-IZD-POD/IPK-GFI-IZD-POD_1000344/P1082217" xmlDataType="decimal"/>
    </xmlCellPr>
  </singleXmlCell>
  <singleXmlCell id="1102" r="H38" connectionId="0">
    <xmlCellPr id="1" uniqueName="P1080032">
      <xmlPr mapId="1" xpath="/GFI-IZD-POD/IPK-GFI-IZD-POD_1000344/P1080032" xmlDataType="decimal"/>
    </xmlCellPr>
  </singleXmlCell>
  <singleXmlCell id="1103" r="I38" connectionId="0">
    <xmlCellPr id="1" uniqueName="P1080033">
      <xmlPr mapId="1" xpath="/GFI-IZD-POD/IPK-GFI-IZD-POD_1000344/P1080033" xmlDataType="decimal"/>
    </xmlCellPr>
  </singleXmlCell>
  <singleXmlCell id="1104" r="J38" connectionId="0">
    <xmlCellPr id="1" uniqueName="P1080034">
      <xmlPr mapId="1" xpath="/GFI-IZD-POD/IPK-GFI-IZD-POD_1000344/P1080034" xmlDataType="decimal"/>
    </xmlCellPr>
  </singleXmlCell>
  <singleXmlCell id="1105" r="K38" connectionId="0">
    <xmlCellPr id="1" uniqueName="P1080035">
      <xmlPr mapId="1" xpath="/GFI-IZD-POD/IPK-GFI-IZD-POD_1000344/P1080035" xmlDataType="decimal"/>
    </xmlCellPr>
  </singleXmlCell>
  <singleXmlCell id="1106" r="L38" connectionId="0">
    <xmlCellPr id="1" uniqueName="P1080036">
      <xmlPr mapId="1" xpath="/GFI-IZD-POD/IPK-GFI-IZD-POD_1000344/P1080036" xmlDataType="decimal"/>
    </xmlCellPr>
  </singleXmlCell>
  <singleXmlCell id="1107" r="M38" connectionId="0">
    <xmlCellPr id="1" uniqueName="P1080037">
      <xmlPr mapId="1" xpath="/GFI-IZD-POD/IPK-GFI-IZD-POD_1000344/P1080037" xmlDataType="decimal"/>
    </xmlCellPr>
  </singleXmlCell>
  <singleXmlCell id="1108" r="N38" connectionId="0">
    <xmlCellPr id="1" uniqueName="P1080038">
      <xmlPr mapId="1" xpath="/GFI-IZD-POD/IPK-GFI-IZD-POD_1000344/P1080038" xmlDataType="decimal"/>
    </xmlCellPr>
  </singleXmlCell>
  <singleXmlCell id="1109" r="O38" connectionId="0">
    <xmlCellPr id="1" uniqueName="P1080039">
      <xmlPr mapId="1" xpath="/GFI-IZD-POD/IPK-GFI-IZD-POD_1000344/P1080039" xmlDataType="decimal"/>
    </xmlCellPr>
  </singleXmlCell>
  <singleXmlCell id="1110" r="P38" connectionId="0">
    <xmlCellPr id="1" uniqueName="P1082220">
      <xmlPr mapId="1" xpath="/GFI-IZD-POD/IPK-GFI-IZD-POD_1000344/P1082220" xmlDataType="decimal"/>
    </xmlCellPr>
  </singleXmlCell>
  <singleXmlCell id="1111" r="Q38" connectionId="0">
    <xmlCellPr id="1" uniqueName="P1082222">
      <xmlPr mapId="1" xpath="/GFI-IZD-POD/IPK-GFI-IZD-POD_1000344/P1082222" xmlDataType="decimal"/>
    </xmlCellPr>
  </singleXmlCell>
  <singleXmlCell id="1112" r="R38" connectionId="0">
    <xmlCellPr id="1" uniqueName="P1082224">
      <xmlPr mapId="1" xpath="/GFI-IZD-POD/IPK-GFI-IZD-POD_1000344/P1082224" xmlDataType="decimal"/>
    </xmlCellPr>
  </singleXmlCell>
  <singleXmlCell id="1113" r="S38" connectionId="0">
    <xmlCellPr id="1" uniqueName="P1082225">
      <xmlPr mapId="1" xpath="/GFI-IZD-POD/IPK-GFI-IZD-POD_1000344/P1082225" xmlDataType="decimal"/>
    </xmlCellPr>
  </singleXmlCell>
  <singleXmlCell id="1114" r="T38" connectionId="0">
    <xmlCellPr id="1" uniqueName="P1082227">
      <xmlPr mapId="1" xpath="/GFI-IZD-POD/IPK-GFI-IZD-POD_1000344/P1082227" xmlDataType="decimal"/>
    </xmlCellPr>
  </singleXmlCell>
  <singleXmlCell id="1115" r="U38" connectionId="0">
    <xmlCellPr id="1" uniqueName="P1082229">
      <xmlPr mapId="1" xpath="/GFI-IZD-POD/IPK-GFI-IZD-POD_1000344/P1082229" xmlDataType="decimal"/>
    </xmlCellPr>
  </singleXmlCell>
  <singleXmlCell id="1116" r="V38" connectionId="0">
    <xmlCellPr id="1" uniqueName="P1082232">
      <xmlPr mapId="1" xpath="/GFI-IZD-POD/IPK-GFI-IZD-POD_1000344/P1082232" xmlDataType="decimal"/>
    </xmlCellPr>
  </singleXmlCell>
  <singleXmlCell id="1117" r="W38" connectionId="0">
    <xmlCellPr id="1" uniqueName="P1082234">
      <xmlPr mapId="1" xpath="/GFI-IZD-POD/IPK-GFI-IZD-POD_1000344/P1082234" xmlDataType="decimal"/>
    </xmlCellPr>
  </singleXmlCell>
  <singleXmlCell id="1118" r="H39" connectionId="0">
    <xmlCellPr id="1" uniqueName="P1080040">
      <xmlPr mapId="1" xpath="/GFI-IZD-POD/IPK-GFI-IZD-POD_1000344/P1080040" xmlDataType="decimal"/>
    </xmlCellPr>
  </singleXmlCell>
  <singleXmlCell id="1119" r="I39" connectionId="0">
    <xmlCellPr id="1" uniqueName="P1080041">
      <xmlPr mapId="1" xpath="/GFI-IZD-POD/IPK-GFI-IZD-POD_1000344/P1080041" xmlDataType="decimal"/>
    </xmlCellPr>
  </singleXmlCell>
  <singleXmlCell id="1120" r="J39" connectionId="0">
    <xmlCellPr id="1" uniqueName="P1080042">
      <xmlPr mapId="1" xpath="/GFI-IZD-POD/IPK-GFI-IZD-POD_1000344/P1080042" xmlDataType="decimal"/>
    </xmlCellPr>
  </singleXmlCell>
  <singleXmlCell id="1121" r="K39" connectionId="0">
    <xmlCellPr id="1" uniqueName="P1080043">
      <xmlPr mapId="1" xpath="/GFI-IZD-POD/IPK-GFI-IZD-POD_1000344/P1080043" xmlDataType="decimal"/>
    </xmlCellPr>
  </singleXmlCell>
  <singleXmlCell id="1122" r="L39" connectionId="0">
    <xmlCellPr id="1" uniqueName="P1080044">
      <xmlPr mapId="1" xpath="/GFI-IZD-POD/IPK-GFI-IZD-POD_1000344/P1080044" xmlDataType="decimal"/>
    </xmlCellPr>
  </singleXmlCell>
  <singleXmlCell id="1123" r="M39" connectionId="0">
    <xmlCellPr id="1" uniqueName="P1080045">
      <xmlPr mapId="1" xpath="/GFI-IZD-POD/IPK-GFI-IZD-POD_1000344/P1080045" xmlDataType="decimal"/>
    </xmlCellPr>
  </singleXmlCell>
  <singleXmlCell id="1124" r="N39" connectionId="0">
    <xmlCellPr id="1" uniqueName="P1080046">
      <xmlPr mapId="1" xpath="/GFI-IZD-POD/IPK-GFI-IZD-POD_1000344/P1080046" xmlDataType="decimal"/>
    </xmlCellPr>
  </singleXmlCell>
  <singleXmlCell id="1125" r="O39" connectionId="0">
    <xmlCellPr id="1" uniqueName="P1080047">
      <xmlPr mapId="1" xpath="/GFI-IZD-POD/IPK-GFI-IZD-POD_1000344/P1080047" xmlDataType="decimal"/>
    </xmlCellPr>
  </singleXmlCell>
  <singleXmlCell id="1126" r="P39" connectionId="0">
    <xmlCellPr id="1" uniqueName="P1082236">
      <xmlPr mapId="1" xpath="/GFI-IZD-POD/IPK-GFI-IZD-POD_1000344/P1082236" xmlDataType="decimal"/>
    </xmlCellPr>
  </singleXmlCell>
  <singleXmlCell id="1127" r="Q39" connectionId="0">
    <xmlCellPr id="1" uniqueName="P1082248">
      <xmlPr mapId="1" xpath="/GFI-IZD-POD/IPK-GFI-IZD-POD_1000344/P1082248" xmlDataType="decimal"/>
    </xmlCellPr>
  </singleXmlCell>
  <singleXmlCell id="1128" r="R39" connectionId="0">
    <xmlCellPr id="1" uniqueName="P1082250">
      <xmlPr mapId="1" xpath="/GFI-IZD-POD/IPK-GFI-IZD-POD_1000344/P1082250" xmlDataType="decimal"/>
    </xmlCellPr>
  </singleXmlCell>
  <singleXmlCell id="1129" r="S39" connectionId="0">
    <xmlCellPr id="1" uniqueName="P1082252">
      <xmlPr mapId="1" xpath="/GFI-IZD-POD/IPK-GFI-IZD-POD_1000344/P1082252" xmlDataType="decimal"/>
    </xmlCellPr>
  </singleXmlCell>
  <singleXmlCell id="1130" r="T39" connectionId="0">
    <xmlCellPr id="1" uniqueName="P1082254">
      <xmlPr mapId="1" xpath="/GFI-IZD-POD/IPK-GFI-IZD-POD_1000344/P1082254" xmlDataType="decimal"/>
    </xmlCellPr>
  </singleXmlCell>
  <singleXmlCell id="1131" r="U39" connectionId="0">
    <xmlCellPr id="1" uniqueName="P1082256">
      <xmlPr mapId="1" xpath="/GFI-IZD-POD/IPK-GFI-IZD-POD_1000344/P1082256" xmlDataType="decimal"/>
    </xmlCellPr>
  </singleXmlCell>
  <singleXmlCell id="1132" r="V39" connectionId="0">
    <xmlCellPr id="1" uniqueName="P1082257">
      <xmlPr mapId="1" xpath="/GFI-IZD-POD/IPK-GFI-IZD-POD_1000344/P1082257" xmlDataType="decimal"/>
    </xmlCellPr>
  </singleXmlCell>
  <singleXmlCell id="1133" r="W39" connectionId="0">
    <xmlCellPr id="1" uniqueName="P1082259">
      <xmlPr mapId="1" xpath="/GFI-IZD-POD/IPK-GFI-IZD-POD_1000344/P1082259" xmlDataType="decimal"/>
    </xmlCellPr>
  </singleXmlCell>
  <singleXmlCell id="1134" r="H40" connectionId="0">
    <xmlCellPr id="1" uniqueName="P1080048">
      <xmlPr mapId="1" xpath="/GFI-IZD-POD/IPK-GFI-IZD-POD_1000344/P1080048" xmlDataType="decimal"/>
    </xmlCellPr>
  </singleXmlCell>
  <singleXmlCell id="1135" r="I40" connectionId="0">
    <xmlCellPr id="1" uniqueName="P1080049">
      <xmlPr mapId="1" xpath="/GFI-IZD-POD/IPK-GFI-IZD-POD_1000344/P1080049" xmlDataType="decimal"/>
    </xmlCellPr>
  </singleXmlCell>
  <singleXmlCell id="1136" r="J40" connectionId="0">
    <xmlCellPr id="1" uniqueName="P1080050">
      <xmlPr mapId="1" xpath="/GFI-IZD-POD/IPK-GFI-IZD-POD_1000344/P1080050" xmlDataType="decimal"/>
    </xmlCellPr>
  </singleXmlCell>
  <singleXmlCell id="1137" r="K40" connectionId="0">
    <xmlCellPr id="1" uniqueName="P1080051">
      <xmlPr mapId="1" xpath="/GFI-IZD-POD/IPK-GFI-IZD-POD_1000344/P1080051" xmlDataType="decimal"/>
    </xmlCellPr>
  </singleXmlCell>
  <singleXmlCell id="1138" r="L40" connectionId="0">
    <xmlCellPr id="1" uniqueName="P1080052">
      <xmlPr mapId="1" xpath="/GFI-IZD-POD/IPK-GFI-IZD-POD_1000344/P1080052" xmlDataType="decimal"/>
    </xmlCellPr>
  </singleXmlCell>
  <singleXmlCell id="1139" r="M40" connectionId="0">
    <xmlCellPr id="1" uniqueName="P1080053">
      <xmlPr mapId="1" xpath="/GFI-IZD-POD/IPK-GFI-IZD-POD_1000344/P1080053" xmlDataType="decimal"/>
    </xmlCellPr>
  </singleXmlCell>
  <singleXmlCell id="1140" r="N40" connectionId="0">
    <xmlCellPr id="1" uniqueName="P1080054">
      <xmlPr mapId="1" xpath="/GFI-IZD-POD/IPK-GFI-IZD-POD_1000344/P1080054" xmlDataType="decimal"/>
    </xmlCellPr>
  </singleXmlCell>
  <singleXmlCell id="1141" r="O40" connectionId="0">
    <xmlCellPr id="1" uniqueName="P1080055">
      <xmlPr mapId="1" xpath="/GFI-IZD-POD/IPK-GFI-IZD-POD_1000344/P1080055" xmlDataType="decimal"/>
    </xmlCellPr>
  </singleXmlCell>
  <singleXmlCell id="1142" r="P40" connectionId="0">
    <xmlCellPr id="1" uniqueName="P1082260">
      <xmlPr mapId="1" xpath="/GFI-IZD-POD/IPK-GFI-IZD-POD_1000344/P1082260" xmlDataType="decimal"/>
    </xmlCellPr>
  </singleXmlCell>
  <singleXmlCell id="1143" r="Q40" connectionId="0">
    <xmlCellPr id="1" uniqueName="P1082237">
      <xmlPr mapId="1" xpath="/GFI-IZD-POD/IPK-GFI-IZD-POD_1000344/P1082237" xmlDataType="decimal"/>
    </xmlCellPr>
  </singleXmlCell>
  <singleXmlCell id="1144" r="R40" connectionId="0">
    <xmlCellPr id="1" uniqueName="P1082261">
      <xmlPr mapId="1" xpath="/GFI-IZD-POD/IPK-GFI-IZD-POD_1000344/P1082261" xmlDataType="decimal"/>
    </xmlCellPr>
  </singleXmlCell>
  <singleXmlCell id="1145" r="S40" connectionId="0">
    <xmlCellPr id="1" uniqueName="P1082262">
      <xmlPr mapId="1" xpath="/GFI-IZD-POD/IPK-GFI-IZD-POD_1000344/P1082262" xmlDataType="decimal"/>
    </xmlCellPr>
  </singleXmlCell>
  <singleXmlCell id="1146" r="T40" connectionId="0">
    <xmlCellPr id="1" uniqueName="P1082264">
      <xmlPr mapId="1" xpath="/GFI-IZD-POD/IPK-GFI-IZD-POD_1000344/P1082264" xmlDataType="decimal"/>
    </xmlCellPr>
  </singleXmlCell>
  <singleXmlCell id="1147" r="U40" connectionId="0">
    <xmlCellPr id="1" uniqueName="P1082265">
      <xmlPr mapId="1" xpath="/GFI-IZD-POD/IPK-GFI-IZD-POD_1000344/P1082265" xmlDataType="decimal"/>
    </xmlCellPr>
  </singleXmlCell>
  <singleXmlCell id="1148" r="V40" connectionId="0">
    <xmlCellPr id="1" uniqueName="P1082266">
      <xmlPr mapId="1" xpath="/GFI-IZD-POD/IPK-GFI-IZD-POD_1000344/P1082266" xmlDataType="decimal"/>
    </xmlCellPr>
  </singleXmlCell>
  <singleXmlCell id="1149" r="W40" connectionId="0">
    <xmlCellPr id="1" uniqueName="P1082267">
      <xmlPr mapId="1" xpath="/GFI-IZD-POD/IPK-GFI-IZD-POD_1000344/P1082267" xmlDataType="decimal"/>
    </xmlCellPr>
  </singleXmlCell>
  <singleXmlCell id="1150" r="H41" connectionId="0">
    <xmlCellPr id="1" uniqueName="P1080056">
      <xmlPr mapId="1" xpath="/GFI-IZD-POD/IPK-GFI-IZD-POD_1000344/P1080056" xmlDataType="decimal"/>
    </xmlCellPr>
  </singleXmlCell>
  <singleXmlCell id="1151" r="I41" connectionId="0">
    <xmlCellPr id="1" uniqueName="P1080057">
      <xmlPr mapId="1" xpath="/GFI-IZD-POD/IPK-GFI-IZD-POD_1000344/P1080057" xmlDataType="decimal"/>
    </xmlCellPr>
  </singleXmlCell>
  <singleXmlCell id="1152" r="J41" connectionId="0">
    <xmlCellPr id="1" uniqueName="P1080058">
      <xmlPr mapId="1" xpath="/GFI-IZD-POD/IPK-GFI-IZD-POD_1000344/P1080058" xmlDataType="decimal"/>
    </xmlCellPr>
  </singleXmlCell>
  <singleXmlCell id="1153" r="K41" connectionId="0">
    <xmlCellPr id="1" uniqueName="P1080059">
      <xmlPr mapId="1" xpath="/GFI-IZD-POD/IPK-GFI-IZD-POD_1000344/P1080059" xmlDataType="decimal"/>
    </xmlCellPr>
  </singleXmlCell>
  <singleXmlCell id="1154" r="L41" connectionId="0">
    <xmlCellPr id="1" uniqueName="P1080060">
      <xmlPr mapId="1" xpath="/GFI-IZD-POD/IPK-GFI-IZD-POD_1000344/P1080060" xmlDataType="decimal"/>
    </xmlCellPr>
  </singleXmlCell>
  <singleXmlCell id="1155" r="M41" connectionId="0">
    <xmlCellPr id="1" uniqueName="P1080061">
      <xmlPr mapId="1" xpath="/GFI-IZD-POD/IPK-GFI-IZD-POD_1000344/P1080061" xmlDataType="decimal"/>
    </xmlCellPr>
  </singleXmlCell>
  <singleXmlCell id="1156" r="N41" connectionId="0">
    <xmlCellPr id="1" uniqueName="P1080062">
      <xmlPr mapId="1" xpath="/GFI-IZD-POD/IPK-GFI-IZD-POD_1000344/P1080062" xmlDataType="decimal"/>
    </xmlCellPr>
  </singleXmlCell>
  <singleXmlCell id="1157" r="O41" connectionId="0">
    <xmlCellPr id="1" uniqueName="P1080063">
      <xmlPr mapId="1" xpath="/GFI-IZD-POD/IPK-GFI-IZD-POD_1000344/P1080063" xmlDataType="decimal"/>
    </xmlCellPr>
  </singleXmlCell>
  <singleXmlCell id="1158" r="P41" connectionId="0">
    <xmlCellPr id="1" uniqueName="P1082269">
      <xmlPr mapId="1" xpath="/GFI-IZD-POD/IPK-GFI-IZD-POD_1000344/P1082269" xmlDataType="decimal"/>
    </xmlCellPr>
  </singleXmlCell>
  <singleXmlCell id="1159" r="Q41" connectionId="0">
    <xmlCellPr id="1" uniqueName="P1082270">
      <xmlPr mapId="1" xpath="/GFI-IZD-POD/IPK-GFI-IZD-POD_1000344/P1082270" xmlDataType="decimal"/>
    </xmlCellPr>
  </singleXmlCell>
  <singleXmlCell id="1160" r="R41" connectionId="0">
    <xmlCellPr id="1" uniqueName="P1082239">
      <xmlPr mapId="1" xpath="/GFI-IZD-POD/IPK-GFI-IZD-POD_1000344/P1082239" xmlDataType="decimal"/>
    </xmlCellPr>
  </singleXmlCell>
  <singleXmlCell id="1161" r="S41" connectionId="0">
    <xmlCellPr id="1" uniqueName="P1082272">
      <xmlPr mapId="1" xpath="/GFI-IZD-POD/IPK-GFI-IZD-POD_1000344/P1082272" xmlDataType="decimal"/>
    </xmlCellPr>
  </singleXmlCell>
  <singleXmlCell id="1162" r="T41" connectionId="0">
    <xmlCellPr id="1" uniqueName="P1082273">
      <xmlPr mapId="1" xpath="/GFI-IZD-POD/IPK-GFI-IZD-POD_1000344/P1082273" xmlDataType="decimal"/>
    </xmlCellPr>
  </singleXmlCell>
  <singleXmlCell id="1163" r="U41" connectionId="0">
    <xmlCellPr id="1" uniqueName="P1082275">
      <xmlPr mapId="1" xpath="/GFI-IZD-POD/IPK-GFI-IZD-POD_1000344/P1082275" xmlDataType="decimal"/>
    </xmlCellPr>
  </singleXmlCell>
  <singleXmlCell id="1164" r="V41" connectionId="0">
    <xmlCellPr id="1" uniqueName="P1082276">
      <xmlPr mapId="1" xpath="/GFI-IZD-POD/IPK-GFI-IZD-POD_1000344/P1082276" xmlDataType="decimal"/>
    </xmlCellPr>
  </singleXmlCell>
  <singleXmlCell id="1165" r="W41" connectionId="0">
    <xmlCellPr id="1" uniqueName="P1082277">
      <xmlPr mapId="1" xpath="/GFI-IZD-POD/IPK-GFI-IZD-POD_1000344/P1082277" xmlDataType="decimal"/>
    </xmlCellPr>
  </singleXmlCell>
  <singleXmlCell id="1166" r="H42" connectionId="0">
    <xmlCellPr id="1" uniqueName="P1080064">
      <xmlPr mapId="1" xpath="/GFI-IZD-POD/IPK-GFI-IZD-POD_1000344/P1080064" xmlDataType="decimal"/>
    </xmlCellPr>
  </singleXmlCell>
  <singleXmlCell id="1167" r="I42" connectionId="0">
    <xmlCellPr id="1" uniqueName="P1080065">
      <xmlPr mapId="1" xpath="/GFI-IZD-POD/IPK-GFI-IZD-POD_1000344/P1080065" xmlDataType="decimal"/>
    </xmlCellPr>
  </singleXmlCell>
  <singleXmlCell id="1168" r="J42" connectionId="0">
    <xmlCellPr id="1" uniqueName="P1080066">
      <xmlPr mapId="1" xpath="/GFI-IZD-POD/IPK-GFI-IZD-POD_1000344/P1080066" xmlDataType="decimal"/>
    </xmlCellPr>
  </singleXmlCell>
  <singleXmlCell id="1169" r="K42" connectionId="0">
    <xmlCellPr id="1" uniqueName="P1080067">
      <xmlPr mapId="1" xpath="/GFI-IZD-POD/IPK-GFI-IZD-POD_1000344/P1080067" xmlDataType="decimal"/>
    </xmlCellPr>
  </singleXmlCell>
  <singleXmlCell id="1170" r="L42" connectionId="0">
    <xmlCellPr id="1" uniqueName="P1080068">
      <xmlPr mapId="1" xpath="/GFI-IZD-POD/IPK-GFI-IZD-POD_1000344/P1080068" xmlDataType="decimal"/>
    </xmlCellPr>
  </singleXmlCell>
  <singleXmlCell id="1171" r="M42" connectionId="0">
    <xmlCellPr id="1" uniqueName="P1080069">
      <xmlPr mapId="1" xpath="/GFI-IZD-POD/IPK-GFI-IZD-POD_1000344/P1080069" xmlDataType="decimal"/>
    </xmlCellPr>
  </singleXmlCell>
  <singleXmlCell id="1172" r="N42" connectionId="0">
    <xmlCellPr id="1" uniqueName="P1080070">
      <xmlPr mapId="1" xpath="/GFI-IZD-POD/IPK-GFI-IZD-POD_1000344/P1080070" xmlDataType="decimal"/>
    </xmlCellPr>
  </singleXmlCell>
  <singleXmlCell id="1173" r="O42" connectionId="0">
    <xmlCellPr id="1" uniqueName="P1080071">
      <xmlPr mapId="1" xpath="/GFI-IZD-POD/IPK-GFI-IZD-POD_1000344/P1080071" xmlDataType="decimal"/>
    </xmlCellPr>
  </singleXmlCell>
  <singleXmlCell id="1174" r="P42" connectionId="0">
    <xmlCellPr id="1" uniqueName="P1082278">
      <xmlPr mapId="1" xpath="/GFI-IZD-POD/IPK-GFI-IZD-POD_1000344/P1082278" xmlDataType="decimal"/>
    </xmlCellPr>
  </singleXmlCell>
  <singleXmlCell id="1175" r="Q42" connectionId="0">
    <xmlCellPr id="1" uniqueName="P1082279">
      <xmlPr mapId="1" xpath="/GFI-IZD-POD/IPK-GFI-IZD-POD_1000344/P1082279" xmlDataType="decimal"/>
    </xmlCellPr>
  </singleXmlCell>
  <singleXmlCell id="1176" r="R42" connectionId="0">
    <xmlCellPr id="1" uniqueName="P1082280">
      <xmlPr mapId="1" xpath="/GFI-IZD-POD/IPK-GFI-IZD-POD_1000344/P1082280" xmlDataType="decimal"/>
    </xmlCellPr>
  </singleXmlCell>
  <singleXmlCell id="1177" r="S42" connectionId="0">
    <xmlCellPr id="1" uniqueName="P1082245">
      <xmlPr mapId="1" xpath="/GFI-IZD-POD/IPK-GFI-IZD-POD_1000344/P1082245" xmlDataType="decimal"/>
    </xmlCellPr>
  </singleXmlCell>
  <singleXmlCell id="1178" r="T42" connectionId="0">
    <xmlCellPr id="1" uniqueName="P1082282">
      <xmlPr mapId="1" xpath="/GFI-IZD-POD/IPK-GFI-IZD-POD_1000344/P1082282" xmlDataType="decimal"/>
    </xmlCellPr>
  </singleXmlCell>
  <singleXmlCell id="1179" r="U42" connectionId="0">
    <xmlCellPr id="1" uniqueName="P1082284">
      <xmlPr mapId="1" xpath="/GFI-IZD-POD/IPK-GFI-IZD-POD_1000344/P1082284" xmlDataType="decimal"/>
    </xmlCellPr>
  </singleXmlCell>
  <singleXmlCell id="1180" r="V42" connectionId="0">
    <xmlCellPr id="1" uniqueName="P1082285">
      <xmlPr mapId="1" xpath="/GFI-IZD-POD/IPK-GFI-IZD-POD_1000344/P1082285" xmlDataType="decimal"/>
    </xmlCellPr>
  </singleXmlCell>
  <singleXmlCell id="1181" r="W42" connectionId="0">
    <xmlCellPr id="1" uniqueName="P1082286">
      <xmlPr mapId="1" xpath="/GFI-IZD-POD/IPK-GFI-IZD-POD_1000344/P1082286" xmlDataType="decimal"/>
    </xmlCellPr>
  </singleXmlCell>
  <singleXmlCell id="1182" r="H43" connectionId="0">
    <xmlCellPr id="1" uniqueName="P1080072">
      <xmlPr mapId="1" xpath="/GFI-IZD-POD/IPK-GFI-IZD-POD_1000344/P1080072" xmlDataType="decimal"/>
    </xmlCellPr>
  </singleXmlCell>
  <singleXmlCell id="1183" r="I43" connectionId="0">
    <xmlCellPr id="1" uniqueName="P1080073">
      <xmlPr mapId="1" xpath="/GFI-IZD-POD/IPK-GFI-IZD-POD_1000344/P1080073" xmlDataType="decimal"/>
    </xmlCellPr>
  </singleXmlCell>
  <singleXmlCell id="1184" r="J43" connectionId="0">
    <xmlCellPr id="1" uniqueName="P1080074">
      <xmlPr mapId="1" xpath="/GFI-IZD-POD/IPK-GFI-IZD-POD_1000344/P1080074" xmlDataType="decimal"/>
    </xmlCellPr>
  </singleXmlCell>
  <singleXmlCell id="1185" r="K43" connectionId="0">
    <xmlCellPr id="1" uniqueName="P1080075">
      <xmlPr mapId="1" xpath="/GFI-IZD-POD/IPK-GFI-IZD-POD_1000344/P1080075" xmlDataType="decimal"/>
    </xmlCellPr>
  </singleXmlCell>
  <singleXmlCell id="1186" r="L43" connectionId="0">
    <xmlCellPr id="1" uniqueName="P1080076">
      <xmlPr mapId="1" xpath="/GFI-IZD-POD/IPK-GFI-IZD-POD_1000344/P1080076" xmlDataType="decimal"/>
    </xmlCellPr>
  </singleXmlCell>
  <singleXmlCell id="1187" r="M43" connectionId="0">
    <xmlCellPr id="1" uniqueName="P1080077">
      <xmlPr mapId="1" xpath="/GFI-IZD-POD/IPK-GFI-IZD-POD_1000344/P1080077" xmlDataType="decimal"/>
    </xmlCellPr>
  </singleXmlCell>
  <singleXmlCell id="1188" r="N43" connectionId="0">
    <xmlCellPr id="1" uniqueName="P1080078">
      <xmlPr mapId="1" xpath="/GFI-IZD-POD/IPK-GFI-IZD-POD_1000344/P1080078" xmlDataType="decimal"/>
    </xmlCellPr>
  </singleXmlCell>
  <singleXmlCell id="1189" r="O43" connectionId="0">
    <xmlCellPr id="1" uniqueName="P1080079">
      <xmlPr mapId="1" xpath="/GFI-IZD-POD/IPK-GFI-IZD-POD_1000344/P1080079" xmlDataType="decimal"/>
    </xmlCellPr>
  </singleXmlCell>
  <singleXmlCell id="1190" r="P43" connectionId="0">
    <xmlCellPr id="1" uniqueName="P1082288">
      <xmlPr mapId="1" xpath="/GFI-IZD-POD/IPK-GFI-IZD-POD_1000344/P1082288" xmlDataType="decimal"/>
    </xmlCellPr>
  </singleXmlCell>
  <singleXmlCell id="1191" r="Q43" connectionId="0">
    <xmlCellPr id="1" uniqueName="P1082289">
      <xmlPr mapId="1" xpath="/GFI-IZD-POD/IPK-GFI-IZD-POD_1000344/P1082289" xmlDataType="decimal"/>
    </xmlCellPr>
  </singleXmlCell>
  <singleXmlCell id="1192" r="R43" connectionId="0">
    <xmlCellPr id="1" uniqueName="P1082290">
      <xmlPr mapId="1" xpath="/GFI-IZD-POD/IPK-GFI-IZD-POD_1000344/P1082290" xmlDataType="decimal"/>
    </xmlCellPr>
  </singleXmlCell>
  <singleXmlCell id="1193" r="S43" connectionId="0">
    <xmlCellPr id="1" uniqueName="P1082292">
      <xmlPr mapId="1" xpath="/GFI-IZD-POD/IPK-GFI-IZD-POD_1000344/P1082292" xmlDataType="decimal"/>
    </xmlCellPr>
  </singleXmlCell>
  <singleXmlCell id="1194" r="T43" connectionId="0">
    <xmlCellPr id="1" uniqueName="P1082247">
      <xmlPr mapId="1" xpath="/GFI-IZD-POD/IPK-GFI-IZD-POD_1000344/P1082247" xmlDataType="decimal"/>
    </xmlCellPr>
  </singleXmlCell>
  <singleXmlCell id="1195" r="U43" connectionId="0">
    <xmlCellPr id="1" uniqueName="P1082295">
      <xmlPr mapId="1" xpath="/GFI-IZD-POD/IPK-GFI-IZD-POD_1000344/P1082295" xmlDataType="decimal"/>
    </xmlCellPr>
  </singleXmlCell>
  <singleXmlCell id="1196" r="V43" connectionId="0">
    <xmlCellPr id="1" uniqueName="P1082298">
      <xmlPr mapId="1" xpath="/GFI-IZD-POD/IPK-GFI-IZD-POD_1000344/P1082298" xmlDataType="decimal"/>
    </xmlCellPr>
  </singleXmlCell>
  <singleXmlCell id="1197" r="W43" connectionId="0">
    <xmlCellPr id="1" uniqueName="P1082300">
      <xmlPr mapId="1" xpath="/GFI-IZD-POD/IPK-GFI-IZD-POD_1000344/P1082300" xmlDataType="decimal"/>
    </xmlCellPr>
  </singleXmlCell>
  <singleXmlCell id="1198" r="H44" connectionId="0">
    <xmlCellPr id="1" uniqueName="P1080080">
      <xmlPr mapId="1" xpath="/GFI-IZD-POD/IPK-GFI-IZD-POD_1000344/P1080080" xmlDataType="decimal"/>
    </xmlCellPr>
  </singleXmlCell>
  <singleXmlCell id="1199" r="I44" connectionId="0">
    <xmlCellPr id="1" uniqueName="P1080081">
      <xmlPr mapId="1" xpath="/GFI-IZD-POD/IPK-GFI-IZD-POD_1000344/P1080081" xmlDataType="decimal"/>
    </xmlCellPr>
  </singleXmlCell>
  <singleXmlCell id="1200" r="J44" connectionId="0">
    <xmlCellPr id="1" uniqueName="P1080082">
      <xmlPr mapId="1" xpath="/GFI-IZD-POD/IPK-GFI-IZD-POD_1000344/P1080082" xmlDataType="decimal"/>
    </xmlCellPr>
  </singleXmlCell>
  <singleXmlCell id="1201" r="K44" connectionId="0">
    <xmlCellPr id="1" uniqueName="P1080083">
      <xmlPr mapId="1" xpath="/GFI-IZD-POD/IPK-GFI-IZD-POD_1000344/P1080083" xmlDataType="decimal"/>
    </xmlCellPr>
  </singleXmlCell>
  <singleXmlCell id="1202" r="L44" connectionId="0">
    <xmlCellPr id="1" uniqueName="P1080084">
      <xmlPr mapId="1" xpath="/GFI-IZD-POD/IPK-GFI-IZD-POD_1000344/P1080084" xmlDataType="decimal"/>
    </xmlCellPr>
  </singleXmlCell>
  <singleXmlCell id="1203" r="M44" connectionId="0">
    <xmlCellPr id="1" uniqueName="P1080085">
      <xmlPr mapId="1" xpath="/GFI-IZD-POD/IPK-GFI-IZD-POD_1000344/P1080085" xmlDataType="decimal"/>
    </xmlCellPr>
  </singleXmlCell>
  <singleXmlCell id="1204" r="N44" connectionId="0">
    <xmlCellPr id="1" uniqueName="P1080086">
      <xmlPr mapId="1" xpath="/GFI-IZD-POD/IPK-GFI-IZD-POD_1000344/P1080086" xmlDataType="decimal"/>
    </xmlCellPr>
  </singleXmlCell>
  <singleXmlCell id="1205" r="O44" connectionId="0">
    <xmlCellPr id="1" uniqueName="P1080087">
      <xmlPr mapId="1" xpath="/GFI-IZD-POD/IPK-GFI-IZD-POD_1000344/P1080087" xmlDataType="decimal"/>
    </xmlCellPr>
  </singleXmlCell>
  <singleXmlCell id="1206" r="P44" connectionId="0">
    <xmlCellPr id="1" uniqueName="P1082301">
      <xmlPr mapId="1" xpath="/GFI-IZD-POD/IPK-GFI-IZD-POD_1000344/P1082301" xmlDataType="decimal"/>
    </xmlCellPr>
  </singleXmlCell>
  <singleXmlCell id="1207" r="Q44" connectionId="0">
    <xmlCellPr id="1" uniqueName="P1082322">
      <xmlPr mapId="1" xpath="/GFI-IZD-POD/IPK-GFI-IZD-POD_1000344/P1082322" xmlDataType="decimal"/>
    </xmlCellPr>
  </singleXmlCell>
  <singleXmlCell id="1208" r="R44" connectionId="0">
    <xmlCellPr id="1" uniqueName="P1082323">
      <xmlPr mapId="1" xpath="/GFI-IZD-POD/IPK-GFI-IZD-POD_1000344/P1082323" xmlDataType="decimal"/>
    </xmlCellPr>
  </singleXmlCell>
  <singleXmlCell id="1209" r="S44" connectionId="0">
    <xmlCellPr id="1" uniqueName="P1082325">
      <xmlPr mapId="1" xpath="/GFI-IZD-POD/IPK-GFI-IZD-POD_1000344/P1082325" xmlDataType="decimal"/>
    </xmlCellPr>
  </singleXmlCell>
  <singleXmlCell id="1210" r="T44" connectionId="0">
    <xmlCellPr id="1" uniqueName="P1082328">
      <xmlPr mapId="1" xpath="/GFI-IZD-POD/IPK-GFI-IZD-POD_1000344/P1082328" xmlDataType="decimal"/>
    </xmlCellPr>
  </singleXmlCell>
  <singleXmlCell id="1211" r="U44" connectionId="0">
    <xmlCellPr id="1" uniqueName="P1082331">
      <xmlPr mapId="1" xpath="/GFI-IZD-POD/IPK-GFI-IZD-POD_1000344/P1082331" xmlDataType="decimal"/>
    </xmlCellPr>
  </singleXmlCell>
  <singleXmlCell id="1212" r="V44" connectionId="0">
    <xmlCellPr id="1" uniqueName="P1082333">
      <xmlPr mapId="1" xpath="/GFI-IZD-POD/IPK-GFI-IZD-POD_1000344/P1082333" xmlDataType="decimal"/>
    </xmlCellPr>
  </singleXmlCell>
  <singleXmlCell id="1213" r="W44" connectionId="0">
    <xmlCellPr id="1" uniqueName="P1082336">
      <xmlPr mapId="1" xpath="/GFI-IZD-POD/IPK-GFI-IZD-POD_1000344/P1082336" xmlDataType="decimal"/>
    </xmlCellPr>
  </singleXmlCell>
  <singleXmlCell id="1214" r="H45" connectionId="0">
    <xmlCellPr id="1" uniqueName="P1080088">
      <xmlPr mapId="1" xpath="/GFI-IZD-POD/IPK-GFI-IZD-POD_1000344/P1080088" xmlDataType="decimal"/>
    </xmlCellPr>
  </singleXmlCell>
  <singleXmlCell id="1215" r="I45" connectionId="0">
    <xmlCellPr id="1" uniqueName="P1080089">
      <xmlPr mapId="1" xpath="/GFI-IZD-POD/IPK-GFI-IZD-POD_1000344/P1080089" xmlDataType="decimal"/>
    </xmlCellPr>
  </singleXmlCell>
  <singleXmlCell id="1216" r="J45" connectionId="0">
    <xmlCellPr id="1" uniqueName="P1080090">
      <xmlPr mapId="1" xpath="/GFI-IZD-POD/IPK-GFI-IZD-POD_1000344/P1080090" xmlDataType="decimal"/>
    </xmlCellPr>
  </singleXmlCell>
  <singleXmlCell id="1217" r="K45" connectionId="0">
    <xmlCellPr id="1" uniqueName="P1080091">
      <xmlPr mapId="1" xpath="/GFI-IZD-POD/IPK-GFI-IZD-POD_1000344/P1080091" xmlDataType="decimal"/>
    </xmlCellPr>
  </singleXmlCell>
  <singleXmlCell id="1218" r="L45" connectionId="0">
    <xmlCellPr id="1" uniqueName="P1080092">
      <xmlPr mapId="1" xpath="/GFI-IZD-POD/IPK-GFI-IZD-POD_1000344/P1080092" xmlDataType="decimal"/>
    </xmlCellPr>
  </singleXmlCell>
  <singleXmlCell id="1219" r="M45" connectionId="0">
    <xmlCellPr id="1" uniqueName="P1080093">
      <xmlPr mapId="1" xpath="/GFI-IZD-POD/IPK-GFI-IZD-POD_1000344/P1080093" xmlDataType="decimal"/>
    </xmlCellPr>
  </singleXmlCell>
  <singleXmlCell id="1220" r="N45" connectionId="0">
    <xmlCellPr id="1" uniqueName="P1080094">
      <xmlPr mapId="1" xpath="/GFI-IZD-POD/IPK-GFI-IZD-POD_1000344/P1080094" xmlDataType="decimal"/>
    </xmlCellPr>
  </singleXmlCell>
  <singleXmlCell id="1221" r="O45" connectionId="0">
    <xmlCellPr id="1" uniqueName="P1080095">
      <xmlPr mapId="1" xpath="/GFI-IZD-POD/IPK-GFI-IZD-POD_1000344/P1080095" xmlDataType="decimal"/>
    </xmlCellPr>
  </singleXmlCell>
  <singleXmlCell id="1222" r="P45" connectionId="0">
    <xmlCellPr id="1" uniqueName="P1082338">
      <xmlPr mapId="1" xpath="/GFI-IZD-POD/IPK-GFI-IZD-POD_1000344/P1082338" xmlDataType="decimal"/>
    </xmlCellPr>
  </singleXmlCell>
  <singleXmlCell id="1223" r="Q45" connectionId="0">
    <xmlCellPr id="1" uniqueName="P1082304">
      <xmlPr mapId="1" xpath="/GFI-IZD-POD/IPK-GFI-IZD-POD_1000344/P1082304" xmlDataType="decimal"/>
    </xmlCellPr>
  </singleXmlCell>
  <singleXmlCell id="1224" r="R45" connectionId="0">
    <xmlCellPr id="1" uniqueName="P1082341">
      <xmlPr mapId="1" xpath="/GFI-IZD-POD/IPK-GFI-IZD-POD_1000344/P1082341" xmlDataType="decimal"/>
    </xmlCellPr>
  </singleXmlCell>
  <singleXmlCell id="1225" r="S45" connectionId="0">
    <xmlCellPr id="1" uniqueName="P1082343">
      <xmlPr mapId="1" xpath="/GFI-IZD-POD/IPK-GFI-IZD-POD_1000344/P1082343" xmlDataType="decimal"/>
    </xmlCellPr>
  </singleXmlCell>
  <singleXmlCell id="1226" r="T45" connectionId="0">
    <xmlCellPr id="1" uniqueName="P1082344">
      <xmlPr mapId="1" xpath="/GFI-IZD-POD/IPK-GFI-IZD-POD_1000344/P1082344" xmlDataType="decimal"/>
    </xmlCellPr>
  </singleXmlCell>
  <singleXmlCell id="1227" r="U45" connectionId="0">
    <xmlCellPr id="1" uniqueName="P1082346">
      <xmlPr mapId="1" xpath="/GFI-IZD-POD/IPK-GFI-IZD-POD_1000344/P1082346" xmlDataType="decimal"/>
    </xmlCellPr>
  </singleXmlCell>
  <singleXmlCell id="1228" r="V45" connectionId="0">
    <xmlCellPr id="1" uniqueName="P1082349">
      <xmlPr mapId="1" xpath="/GFI-IZD-POD/IPK-GFI-IZD-POD_1000344/P1082349" xmlDataType="decimal"/>
    </xmlCellPr>
  </singleXmlCell>
  <singleXmlCell id="1229" r="W45" connectionId="0">
    <xmlCellPr id="1" uniqueName="P1082351">
      <xmlPr mapId="1" xpath="/GFI-IZD-POD/IPK-GFI-IZD-POD_1000344/P1082351" xmlDataType="decimal"/>
    </xmlCellPr>
  </singleXmlCell>
  <singleXmlCell id="1230" r="H46" connectionId="0">
    <xmlCellPr id="1" uniqueName="P1080096">
      <xmlPr mapId="1" xpath="/GFI-IZD-POD/IPK-GFI-IZD-POD_1000344/P1080096" xmlDataType="decimal"/>
    </xmlCellPr>
  </singleXmlCell>
  <singleXmlCell id="1231" r="I46" connectionId="0">
    <xmlCellPr id="1" uniqueName="P1080097">
      <xmlPr mapId="1" xpath="/GFI-IZD-POD/IPK-GFI-IZD-POD_1000344/P1080097" xmlDataType="decimal"/>
    </xmlCellPr>
  </singleXmlCell>
  <singleXmlCell id="1232" r="J46" connectionId="0">
    <xmlCellPr id="1" uniqueName="P1080098">
      <xmlPr mapId="1" xpath="/GFI-IZD-POD/IPK-GFI-IZD-POD_1000344/P1080098" xmlDataType="decimal"/>
    </xmlCellPr>
  </singleXmlCell>
  <singleXmlCell id="1233" r="K46" connectionId="0">
    <xmlCellPr id="1" uniqueName="P1080099">
      <xmlPr mapId="1" xpath="/GFI-IZD-POD/IPK-GFI-IZD-POD_1000344/P1080099" xmlDataType="decimal"/>
    </xmlCellPr>
  </singleXmlCell>
  <singleXmlCell id="1234" r="L46" connectionId="0">
    <xmlCellPr id="1" uniqueName="P1080100">
      <xmlPr mapId="1" xpath="/GFI-IZD-POD/IPK-GFI-IZD-POD_1000344/P1080100" xmlDataType="decimal"/>
    </xmlCellPr>
  </singleXmlCell>
  <singleXmlCell id="1235" r="M46" connectionId="0">
    <xmlCellPr id="1" uniqueName="P1080101">
      <xmlPr mapId="1" xpath="/GFI-IZD-POD/IPK-GFI-IZD-POD_1000344/P1080101" xmlDataType="decimal"/>
    </xmlCellPr>
  </singleXmlCell>
  <singleXmlCell id="1236" r="N46" connectionId="0">
    <xmlCellPr id="1" uniqueName="P1080102">
      <xmlPr mapId="1" xpath="/GFI-IZD-POD/IPK-GFI-IZD-POD_1000344/P1080102" xmlDataType="decimal"/>
    </xmlCellPr>
  </singleXmlCell>
  <singleXmlCell id="1237" r="O46" connectionId="0">
    <xmlCellPr id="1" uniqueName="P1080103">
      <xmlPr mapId="1" xpath="/GFI-IZD-POD/IPK-GFI-IZD-POD_1000344/P1080103" xmlDataType="decimal"/>
    </xmlCellPr>
  </singleXmlCell>
  <singleXmlCell id="1238" r="P46" connectionId="0">
    <xmlCellPr id="1" uniqueName="P1082354">
      <xmlPr mapId="1" xpath="/GFI-IZD-POD/IPK-GFI-IZD-POD_1000344/P1082354" xmlDataType="decimal"/>
    </xmlCellPr>
  </singleXmlCell>
  <singleXmlCell id="1239" r="Q46" connectionId="0">
    <xmlCellPr id="1" uniqueName="P1082356">
      <xmlPr mapId="1" xpath="/GFI-IZD-POD/IPK-GFI-IZD-POD_1000344/P1082356" xmlDataType="decimal"/>
    </xmlCellPr>
  </singleXmlCell>
  <singleXmlCell id="1240" r="R46" connectionId="0">
    <xmlCellPr id="1" uniqueName="P1082306">
      <xmlPr mapId="1" xpath="/GFI-IZD-POD/IPK-GFI-IZD-POD_1000344/P1082306" xmlDataType="decimal"/>
    </xmlCellPr>
  </singleXmlCell>
  <singleXmlCell id="1241" r="S46" connectionId="0">
    <xmlCellPr id="1" uniqueName="P1082358">
      <xmlPr mapId="1" xpath="/GFI-IZD-POD/IPK-GFI-IZD-POD_1000344/P1082358" xmlDataType="decimal"/>
    </xmlCellPr>
  </singleXmlCell>
  <singleXmlCell id="1242" r="T46" connectionId="0">
    <xmlCellPr id="1" uniqueName="P1082360">
      <xmlPr mapId="1" xpath="/GFI-IZD-POD/IPK-GFI-IZD-POD_1000344/P1082360" xmlDataType="decimal"/>
    </xmlCellPr>
  </singleXmlCell>
  <singleXmlCell id="1243" r="U46" connectionId="0">
    <xmlCellPr id="1" uniqueName="P1082361">
      <xmlPr mapId="1" xpath="/GFI-IZD-POD/IPK-GFI-IZD-POD_1000344/P1082361" xmlDataType="decimal"/>
    </xmlCellPr>
  </singleXmlCell>
  <singleXmlCell id="1244" r="V46" connectionId="0">
    <xmlCellPr id="1" uniqueName="P1082362">
      <xmlPr mapId="1" xpath="/GFI-IZD-POD/IPK-GFI-IZD-POD_1000344/P1082362" xmlDataType="decimal"/>
    </xmlCellPr>
  </singleXmlCell>
  <singleXmlCell id="1245" r="W46" connectionId="0">
    <xmlCellPr id="1" uniqueName="P1082364">
      <xmlPr mapId="1" xpath="/GFI-IZD-POD/IPK-GFI-IZD-POD_1000344/P1082364" xmlDataType="decimal"/>
    </xmlCellPr>
  </singleXmlCell>
  <singleXmlCell id="1246" r="H47" connectionId="0">
    <xmlCellPr id="1" uniqueName="P1080104">
      <xmlPr mapId="1" xpath="/GFI-IZD-POD/IPK-GFI-IZD-POD_1000344/P1080104" xmlDataType="decimal"/>
    </xmlCellPr>
  </singleXmlCell>
  <singleXmlCell id="1247" r="I47" connectionId="0">
    <xmlCellPr id="1" uniqueName="P1080105">
      <xmlPr mapId="1" xpath="/GFI-IZD-POD/IPK-GFI-IZD-POD_1000344/P1080105" xmlDataType="decimal"/>
    </xmlCellPr>
  </singleXmlCell>
  <singleXmlCell id="1248" r="J47" connectionId="0">
    <xmlCellPr id="1" uniqueName="P1080106">
      <xmlPr mapId="1" xpath="/GFI-IZD-POD/IPK-GFI-IZD-POD_1000344/P1080106" xmlDataType="decimal"/>
    </xmlCellPr>
  </singleXmlCell>
  <singleXmlCell id="1249" r="K47" connectionId="0">
    <xmlCellPr id="1" uniqueName="P1080107">
      <xmlPr mapId="1" xpath="/GFI-IZD-POD/IPK-GFI-IZD-POD_1000344/P1080107" xmlDataType="decimal"/>
    </xmlCellPr>
  </singleXmlCell>
  <singleXmlCell id="1250" r="L47" connectionId="0">
    <xmlCellPr id="1" uniqueName="P1080108">
      <xmlPr mapId="1" xpath="/GFI-IZD-POD/IPK-GFI-IZD-POD_1000344/P1080108" xmlDataType="decimal"/>
    </xmlCellPr>
  </singleXmlCell>
  <singleXmlCell id="1251" r="M47" connectionId="0">
    <xmlCellPr id="1" uniqueName="P1080109">
      <xmlPr mapId="1" xpath="/GFI-IZD-POD/IPK-GFI-IZD-POD_1000344/P1080109" xmlDataType="decimal"/>
    </xmlCellPr>
  </singleXmlCell>
  <singleXmlCell id="1252" r="N47" connectionId="0">
    <xmlCellPr id="1" uniqueName="P1080110">
      <xmlPr mapId="1" xpath="/GFI-IZD-POD/IPK-GFI-IZD-POD_1000344/P1080110" xmlDataType="decimal"/>
    </xmlCellPr>
  </singleXmlCell>
  <singleXmlCell id="1253" r="O47" connectionId="0">
    <xmlCellPr id="1" uniqueName="P1080111">
      <xmlPr mapId="1" xpath="/GFI-IZD-POD/IPK-GFI-IZD-POD_1000344/P1080111" xmlDataType="decimal"/>
    </xmlCellPr>
  </singleXmlCell>
  <singleXmlCell id="1254" r="P47" connectionId="0">
    <xmlCellPr id="1" uniqueName="P1082365">
      <xmlPr mapId="1" xpath="/GFI-IZD-POD/IPK-GFI-IZD-POD_1000344/P1082365" xmlDataType="decimal"/>
    </xmlCellPr>
  </singleXmlCell>
  <singleXmlCell id="1255" r="Q47" connectionId="0">
    <xmlCellPr id="1" uniqueName="P1082366">
      <xmlPr mapId="1" xpath="/GFI-IZD-POD/IPK-GFI-IZD-POD_1000344/P1082366" xmlDataType="decimal"/>
    </xmlCellPr>
  </singleXmlCell>
  <singleXmlCell id="1256" r="R47" connectionId="0">
    <xmlCellPr id="1" uniqueName="P1082367">
      <xmlPr mapId="1" xpath="/GFI-IZD-POD/IPK-GFI-IZD-POD_1000344/P1082367" xmlDataType="decimal"/>
    </xmlCellPr>
  </singleXmlCell>
  <singleXmlCell id="1257" r="S47" connectionId="0">
    <xmlCellPr id="1" uniqueName="P1082309">
      <xmlPr mapId="1" xpath="/GFI-IZD-POD/IPK-GFI-IZD-POD_1000344/P1082309" xmlDataType="decimal"/>
    </xmlCellPr>
  </singleXmlCell>
  <singleXmlCell id="1258" r="T47" connectionId="0">
    <xmlCellPr id="1" uniqueName="P1082368">
      <xmlPr mapId="1" xpath="/GFI-IZD-POD/IPK-GFI-IZD-POD_1000344/P1082368" xmlDataType="decimal"/>
    </xmlCellPr>
  </singleXmlCell>
  <singleXmlCell id="1259" r="U47" connectionId="0">
    <xmlCellPr id="1" uniqueName="P1082369">
      <xmlPr mapId="1" xpath="/GFI-IZD-POD/IPK-GFI-IZD-POD_1000344/P1082369" xmlDataType="decimal"/>
    </xmlCellPr>
  </singleXmlCell>
  <singleXmlCell id="1260" r="V47" connectionId="0">
    <xmlCellPr id="1" uniqueName="P1082370">
      <xmlPr mapId="1" xpath="/GFI-IZD-POD/IPK-GFI-IZD-POD_1000344/P1082370" xmlDataType="decimal"/>
    </xmlCellPr>
  </singleXmlCell>
  <singleXmlCell id="1261" r="W47" connectionId="0">
    <xmlCellPr id="1" uniqueName="P1082372">
      <xmlPr mapId="1" xpath="/GFI-IZD-POD/IPK-GFI-IZD-POD_1000344/P1082372" xmlDataType="decimal"/>
    </xmlCellPr>
  </singleXmlCell>
  <singleXmlCell id="1262" r="H48" connectionId="0">
    <xmlCellPr id="1" uniqueName="P1080112">
      <xmlPr mapId="1" xpath="/GFI-IZD-POD/IPK-GFI-IZD-POD_1000344/P1080112" xmlDataType="decimal"/>
    </xmlCellPr>
  </singleXmlCell>
  <singleXmlCell id="1263" r="I48" connectionId="0">
    <xmlCellPr id="1" uniqueName="P1080113">
      <xmlPr mapId="1" xpath="/GFI-IZD-POD/IPK-GFI-IZD-POD_1000344/P1080113" xmlDataType="decimal"/>
    </xmlCellPr>
  </singleXmlCell>
  <singleXmlCell id="1264" r="J48" connectionId="0">
    <xmlCellPr id="1" uniqueName="P1080114">
      <xmlPr mapId="1" xpath="/GFI-IZD-POD/IPK-GFI-IZD-POD_1000344/P1080114" xmlDataType="decimal"/>
    </xmlCellPr>
  </singleXmlCell>
  <singleXmlCell id="1265" r="K48" connectionId="0">
    <xmlCellPr id="1" uniqueName="P1080115">
      <xmlPr mapId="1" xpath="/GFI-IZD-POD/IPK-GFI-IZD-POD_1000344/P1080115" xmlDataType="decimal"/>
    </xmlCellPr>
  </singleXmlCell>
  <singleXmlCell id="1266" r="L48" connectionId="0">
    <xmlCellPr id="1" uniqueName="P1080116">
      <xmlPr mapId="1" xpath="/GFI-IZD-POD/IPK-GFI-IZD-POD_1000344/P1080116" xmlDataType="decimal"/>
    </xmlCellPr>
  </singleXmlCell>
  <singleXmlCell id="1267" r="M48" connectionId="0">
    <xmlCellPr id="1" uniqueName="P1080117">
      <xmlPr mapId="1" xpath="/GFI-IZD-POD/IPK-GFI-IZD-POD_1000344/P1080117" xmlDataType="decimal"/>
    </xmlCellPr>
  </singleXmlCell>
  <singleXmlCell id="1268" r="N48" connectionId="0">
    <xmlCellPr id="1" uniqueName="P1080118">
      <xmlPr mapId="1" xpath="/GFI-IZD-POD/IPK-GFI-IZD-POD_1000344/P1080118" xmlDataType="decimal"/>
    </xmlCellPr>
  </singleXmlCell>
  <singleXmlCell id="1269" r="O48" connectionId="0">
    <xmlCellPr id="1" uniqueName="P1080119">
      <xmlPr mapId="1" xpath="/GFI-IZD-POD/IPK-GFI-IZD-POD_1000344/P1080119" xmlDataType="decimal"/>
    </xmlCellPr>
  </singleXmlCell>
  <singleXmlCell id="1270" r="P48" connectionId="0">
    <xmlCellPr id="1" uniqueName="P1082374">
      <xmlPr mapId="1" xpath="/GFI-IZD-POD/IPK-GFI-IZD-POD_1000344/P1082374" xmlDataType="decimal"/>
    </xmlCellPr>
  </singleXmlCell>
  <singleXmlCell id="1271" r="Q48" connectionId="0">
    <xmlCellPr id="1" uniqueName="P1082376">
      <xmlPr mapId="1" xpath="/GFI-IZD-POD/IPK-GFI-IZD-POD_1000344/P1082376" xmlDataType="decimal"/>
    </xmlCellPr>
  </singleXmlCell>
  <singleXmlCell id="1272" r="R48" connectionId="0">
    <xmlCellPr id="1" uniqueName="P1082378">
      <xmlPr mapId="1" xpath="/GFI-IZD-POD/IPK-GFI-IZD-POD_1000344/P1082378" xmlDataType="decimal"/>
    </xmlCellPr>
  </singleXmlCell>
  <singleXmlCell id="1273" r="S48" connectionId="0">
    <xmlCellPr id="1" uniqueName="P1082381">
      <xmlPr mapId="1" xpath="/GFI-IZD-POD/IPK-GFI-IZD-POD_1000344/P1082381" xmlDataType="decimal"/>
    </xmlCellPr>
  </singleXmlCell>
  <singleXmlCell id="1274" r="T48" connectionId="0">
    <xmlCellPr id="1" uniqueName="P1082312">
      <xmlPr mapId="1" xpath="/GFI-IZD-POD/IPK-GFI-IZD-POD_1000344/P1082312" xmlDataType="decimal"/>
    </xmlCellPr>
  </singleXmlCell>
  <singleXmlCell id="1275" r="U48" connectionId="0">
    <xmlCellPr id="1" uniqueName="P1082383">
      <xmlPr mapId="1" xpath="/GFI-IZD-POD/IPK-GFI-IZD-POD_1000344/P1082383" xmlDataType="decimal"/>
    </xmlCellPr>
  </singleXmlCell>
  <singleXmlCell id="1276" r="V48" connectionId="0">
    <xmlCellPr id="1" uniqueName="P1082385">
      <xmlPr mapId="1" xpath="/GFI-IZD-POD/IPK-GFI-IZD-POD_1000344/P1082385" xmlDataType="decimal"/>
    </xmlCellPr>
  </singleXmlCell>
  <singleXmlCell id="1277" r="W48" connectionId="0">
    <xmlCellPr id="1" uniqueName="P1082388">
      <xmlPr mapId="1" xpath="/GFI-IZD-POD/IPK-GFI-IZD-POD_1000344/P1082388" xmlDataType="decimal"/>
    </xmlCellPr>
  </singleXmlCell>
  <singleXmlCell id="1278" r="H49" connectionId="0">
    <xmlCellPr id="1" uniqueName="P1080120">
      <xmlPr mapId="1" xpath="/GFI-IZD-POD/IPK-GFI-IZD-POD_1000344/P1080120" xmlDataType="decimal"/>
    </xmlCellPr>
  </singleXmlCell>
  <singleXmlCell id="1279" r="I49" connectionId="0">
    <xmlCellPr id="1" uniqueName="P1080121">
      <xmlPr mapId="1" xpath="/GFI-IZD-POD/IPK-GFI-IZD-POD_1000344/P1080121" xmlDataType="decimal"/>
    </xmlCellPr>
  </singleXmlCell>
  <singleXmlCell id="1280" r="J49" connectionId="0">
    <xmlCellPr id="1" uniqueName="P1080122">
      <xmlPr mapId="1" xpath="/GFI-IZD-POD/IPK-GFI-IZD-POD_1000344/P1080122" xmlDataType="decimal"/>
    </xmlCellPr>
  </singleXmlCell>
  <singleXmlCell id="1281" r="K49" connectionId="0">
    <xmlCellPr id="1" uniqueName="P1080123">
      <xmlPr mapId="1" xpath="/GFI-IZD-POD/IPK-GFI-IZD-POD_1000344/P1080123" xmlDataType="decimal"/>
    </xmlCellPr>
  </singleXmlCell>
  <singleXmlCell id="1282" r="L49" connectionId="0">
    <xmlCellPr id="1" uniqueName="P1080124">
      <xmlPr mapId="1" xpath="/GFI-IZD-POD/IPK-GFI-IZD-POD_1000344/P1080124" xmlDataType="decimal"/>
    </xmlCellPr>
  </singleXmlCell>
  <singleXmlCell id="1283" r="M49" connectionId="0">
    <xmlCellPr id="1" uniqueName="P1080125">
      <xmlPr mapId="1" xpath="/GFI-IZD-POD/IPK-GFI-IZD-POD_1000344/P1080125" xmlDataType="decimal"/>
    </xmlCellPr>
  </singleXmlCell>
  <singleXmlCell id="1284" r="N49" connectionId="0">
    <xmlCellPr id="1" uniqueName="P1080126">
      <xmlPr mapId="1" xpath="/GFI-IZD-POD/IPK-GFI-IZD-POD_1000344/P1080126" xmlDataType="decimal"/>
    </xmlCellPr>
  </singleXmlCell>
  <singleXmlCell id="1285" r="O49" connectionId="0">
    <xmlCellPr id="1" uniqueName="P1080127">
      <xmlPr mapId="1" xpath="/GFI-IZD-POD/IPK-GFI-IZD-POD_1000344/P1080127" xmlDataType="decimal"/>
    </xmlCellPr>
  </singleXmlCell>
  <singleXmlCell id="1286" r="P49" connectionId="0">
    <xmlCellPr id="1" uniqueName="P1082390">
      <xmlPr mapId="1" xpath="/GFI-IZD-POD/IPK-GFI-IZD-POD_1000344/P1082390" xmlDataType="decimal"/>
    </xmlCellPr>
  </singleXmlCell>
  <singleXmlCell id="1287" r="Q49" connectionId="0">
    <xmlCellPr id="1" uniqueName="P1082392">
      <xmlPr mapId="1" xpath="/GFI-IZD-POD/IPK-GFI-IZD-POD_1000344/P1082392" xmlDataType="decimal"/>
    </xmlCellPr>
  </singleXmlCell>
  <singleXmlCell id="1288" r="R49" connectionId="0">
    <xmlCellPr id="1" uniqueName="P1082394">
      <xmlPr mapId="1" xpath="/GFI-IZD-POD/IPK-GFI-IZD-POD_1000344/P1082394" xmlDataType="decimal"/>
    </xmlCellPr>
  </singleXmlCell>
  <singleXmlCell id="1289" r="S49" connectionId="0">
    <xmlCellPr id="1" uniqueName="P1082396">
      <xmlPr mapId="1" xpath="/GFI-IZD-POD/IPK-GFI-IZD-POD_1000344/P1082396" xmlDataType="decimal"/>
    </xmlCellPr>
  </singleXmlCell>
  <singleXmlCell id="1290" r="T49" connectionId="0">
    <xmlCellPr id="1" uniqueName="P1082398">
      <xmlPr mapId="1" xpath="/GFI-IZD-POD/IPK-GFI-IZD-POD_1000344/P1082398" xmlDataType="decimal"/>
    </xmlCellPr>
  </singleXmlCell>
  <singleXmlCell id="1291" r="U49" connectionId="0">
    <xmlCellPr id="1" uniqueName="P1082314">
      <xmlPr mapId="1" xpath="/GFI-IZD-POD/IPK-GFI-IZD-POD_1000344/P1082314" xmlDataType="decimal"/>
    </xmlCellPr>
  </singleXmlCell>
  <singleXmlCell id="1292" r="V49" connectionId="0">
    <xmlCellPr id="1" uniqueName="P1082401">
      <xmlPr mapId="1" xpath="/GFI-IZD-POD/IPK-GFI-IZD-POD_1000344/P1082401" xmlDataType="decimal"/>
    </xmlCellPr>
  </singleXmlCell>
  <singleXmlCell id="1293" r="W49" connectionId="0">
    <xmlCellPr id="1" uniqueName="P1082403">
      <xmlPr mapId="1" xpath="/GFI-IZD-POD/IPK-GFI-IZD-POD_1000344/P1082403" xmlDataType="decimal"/>
    </xmlCellPr>
  </singleXmlCell>
  <singleXmlCell id="1294" r="H50" connectionId="0">
    <xmlCellPr id="1" uniqueName="P1080128">
      <xmlPr mapId="1" xpath="/GFI-IZD-POD/IPK-GFI-IZD-POD_1000344/P1080128" xmlDataType="decimal"/>
    </xmlCellPr>
  </singleXmlCell>
  <singleXmlCell id="1295" r="I50" connectionId="0">
    <xmlCellPr id="1" uniqueName="P1080129">
      <xmlPr mapId="1" xpath="/GFI-IZD-POD/IPK-GFI-IZD-POD_1000344/P1080129" xmlDataType="decimal"/>
    </xmlCellPr>
  </singleXmlCell>
  <singleXmlCell id="1296" r="J50" connectionId="0">
    <xmlCellPr id="1" uniqueName="P1080130">
      <xmlPr mapId="1" xpath="/GFI-IZD-POD/IPK-GFI-IZD-POD_1000344/P1080130" xmlDataType="decimal"/>
    </xmlCellPr>
  </singleXmlCell>
  <singleXmlCell id="1297" r="K50" connectionId="0">
    <xmlCellPr id="1" uniqueName="P1080131">
      <xmlPr mapId="1" xpath="/GFI-IZD-POD/IPK-GFI-IZD-POD_1000344/P1080131" xmlDataType="decimal"/>
    </xmlCellPr>
  </singleXmlCell>
  <singleXmlCell id="1298" r="L50" connectionId="0">
    <xmlCellPr id="1" uniqueName="P1080132">
      <xmlPr mapId="1" xpath="/GFI-IZD-POD/IPK-GFI-IZD-POD_1000344/P1080132" xmlDataType="decimal"/>
    </xmlCellPr>
  </singleXmlCell>
  <singleXmlCell id="1299" r="M50" connectionId="0">
    <xmlCellPr id="1" uniqueName="P1080133">
      <xmlPr mapId="1" xpath="/GFI-IZD-POD/IPK-GFI-IZD-POD_1000344/P1080133" xmlDataType="decimal"/>
    </xmlCellPr>
  </singleXmlCell>
  <singleXmlCell id="1300" r="N50" connectionId="0">
    <xmlCellPr id="1" uniqueName="P1080134">
      <xmlPr mapId="1" xpath="/GFI-IZD-POD/IPK-GFI-IZD-POD_1000344/P1080134" xmlDataType="decimal"/>
    </xmlCellPr>
  </singleXmlCell>
  <singleXmlCell id="1301" r="O50" connectionId="0">
    <xmlCellPr id="1" uniqueName="P1080135">
      <xmlPr mapId="1" xpath="/GFI-IZD-POD/IPK-GFI-IZD-POD_1000344/P1080135" xmlDataType="decimal"/>
    </xmlCellPr>
  </singleXmlCell>
  <singleXmlCell id="1302" r="P50" connectionId="0">
    <xmlCellPr id="1" uniqueName="P1082406">
      <xmlPr mapId="1" xpath="/GFI-IZD-POD/IPK-GFI-IZD-POD_1000344/P1082406" xmlDataType="decimal"/>
    </xmlCellPr>
  </singleXmlCell>
  <singleXmlCell id="1303" r="Q50" connectionId="0">
    <xmlCellPr id="1" uniqueName="P1082408">
      <xmlPr mapId="1" xpath="/GFI-IZD-POD/IPK-GFI-IZD-POD_1000344/P1082408" xmlDataType="decimal"/>
    </xmlCellPr>
  </singleXmlCell>
  <singleXmlCell id="1304" r="R50" connectionId="0">
    <xmlCellPr id="1" uniqueName="P1082410">
      <xmlPr mapId="1" xpath="/GFI-IZD-POD/IPK-GFI-IZD-POD_1000344/P1082410" xmlDataType="decimal"/>
    </xmlCellPr>
  </singleXmlCell>
  <singleXmlCell id="1305" r="S50" connectionId="0">
    <xmlCellPr id="1" uniqueName="P1082412">
      <xmlPr mapId="1" xpath="/GFI-IZD-POD/IPK-GFI-IZD-POD_1000344/P1082412" xmlDataType="decimal"/>
    </xmlCellPr>
  </singleXmlCell>
  <singleXmlCell id="1306" r="T50" connectionId="0">
    <xmlCellPr id="1" uniqueName="P1082415">
      <xmlPr mapId="1" xpath="/GFI-IZD-POD/IPK-GFI-IZD-POD_1000344/P1082415" xmlDataType="decimal"/>
    </xmlCellPr>
  </singleXmlCell>
  <singleXmlCell id="1307" r="U50" connectionId="0">
    <xmlCellPr id="1" uniqueName="P1082416">
      <xmlPr mapId="1" xpath="/GFI-IZD-POD/IPK-GFI-IZD-POD_1000344/P1082416" xmlDataType="decimal"/>
    </xmlCellPr>
  </singleXmlCell>
  <singleXmlCell id="1308" r="V50" connectionId="0">
    <xmlCellPr id="1" uniqueName="P1082317">
      <xmlPr mapId="1" xpath="/GFI-IZD-POD/IPK-GFI-IZD-POD_1000344/P1082317" xmlDataType="decimal"/>
    </xmlCellPr>
  </singleXmlCell>
  <singleXmlCell id="1309" r="W50" connectionId="0">
    <xmlCellPr id="1" uniqueName="P1082417">
      <xmlPr mapId="1" xpath="/GFI-IZD-POD/IPK-GFI-IZD-POD_1000344/P1082417" xmlDataType="decimal"/>
    </xmlCellPr>
  </singleXmlCell>
  <singleXmlCell id="1310" r="H51" connectionId="0">
    <xmlCellPr id="1" uniqueName="P1080136">
      <xmlPr mapId="1" xpath="/GFI-IZD-POD/IPK-GFI-IZD-POD_1000344/P1080136" xmlDataType="decimal"/>
    </xmlCellPr>
  </singleXmlCell>
  <singleXmlCell id="1311" r="I51" connectionId="0">
    <xmlCellPr id="1" uniqueName="P1080137">
      <xmlPr mapId="1" xpath="/GFI-IZD-POD/IPK-GFI-IZD-POD_1000344/P1080137" xmlDataType="decimal"/>
    </xmlCellPr>
  </singleXmlCell>
  <singleXmlCell id="1312" r="J51" connectionId="0">
    <xmlCellPr id="1" uniqueName="P1080138">
      <xmlPr mapId="1" xpath="/GFI-IZD-POD/IPK-GFI-IZD-POD_1000344/P1080138" xmlDataType="decimal"/>
    </xmlCellPr>
  </singleXmlCell>
  <singleXmlCell id="1313" r="K51" connectionId="0">
    <xmlCellPr id="1" uniqueName="P1080139">
      <xmlPr mapId="1" xpath="/GFI-IZD-POD/IPK-GFI-IZD-POD_1000344/P1080139" xmlDataType="decimal"/>
    </xmlCellPr>
  </singleXmlCell>
  <singleXmlCell id="1314" r="L51" connectionId="0">
    <xmlCellPr id="1" uniqueName="P1080140">
      <xmlPr mapId="1" xpath="/GFI-IZD-POD/IPK-GFI-IZD-POD_1000344/P1080140" xmlDataType="decimal"/>
    </xmlCellPr>
  </singleXmlCell>
  <singleXmlCell id="1315" r="M51" connectionId="0">
    <xmlCellPr id="1" uniqueName="P1080141">
      <xmlPr mapId="1" xpath="/GFI-IZD-POD/IPK-GFI-IZD-POD_1000344/P1080141" xmlDataType="decimal"/>
    </xmlCellPr>
  </singleXmlCell>
  <singleXmlCell id="1316" r="N51" connectionId="0">
    <xmlCellPr id="1" uniqueName="P1080142">
      <xmlPr mapId="1" xpath="/GFI-IZD-POD/IPK-GFI-IZD-POD_1000344/P1080142" xmlDataType="decimal"/>
    </xmlCellPr>
  </singleXmlCell>
  <singleXmlCell id="1317" r="O51" connectionId="0">
    <xmlCellPr id="1" uniqueName="P1080143">
      <xmlPr mapId="1" xpath="/GFI-IZD-POD/IPK-GFI-IZD-POD_1000344/P1080143" xmlDataType="decimal"/>
    </xmlCellPr>
  </singleXmlCell>
  <singleXmlCell id="1318" r="P51" connectionId="0">
    <xmlCellPr id="1" uniqueName="P1082418">
      <xmlPr mapId="1" xpath="/GFI-IZD-POD/IPK-GFI-IZD-POD_1000344/P1082418" xmlDataType="decimal"/>
    </xmlCellPr>
  </singleXmlCell>
  <singleXmlCell id="1319" r="Q51" connectionId="0">
    <xmlCellPr id="1" uniqueName="P1082419">
      <xmlPr mapId="1" xpath="/GFI-IZD-POD/IPK-GFI-IZD-POD_1000344/P1082419" xmlDataType="decimal"/>
    </xmlCellPr>
  </singleXmlCell>
  <singleXmlCell id="1320" r="R51" connectionId="0">
    <xmlCellPr id="1" uniqueName="P1082420">
      <xmlPr mapId="1" xpath="/GFI-IZD-POD/IPK-GFI-IZD-POD_1000344/P1082420" xmlDataType="decimal"/>
    </xmlCellPr>
  </singleXmlCell>
  <singleXmlCell id="1321" r="S51" connectionId="0">
    <xmlCellPr id="1" uniqueName="P1082422">
      <xmlPr mapId="1" xpath="/GFI-IZD-POD/IPK-GFI-IZD-POD_1000344/P1082422" xmlDataType="decimal"/>
    </xmlCellPr>
  </singleXmlCell>
  <singleXmlCell id="1322" r="T51" connectionId="0">
    <xmlCellPr id="1" uniqueName="P1082423">
      <xmlPr mapId="1" xpath="/GFI-IZD-POD/IPK-GFI-IZD-POD_1000344/P1082423" xmlDataType="decimal"/>
    </xmlCellPr>
  </singleXmlCell>
  <singleXmlCell id="1323" r="U51" connectionId="0">
    <xmlCellPr id="1" uniqueName="P1082425">
      <xmlPr mapId="1" xpath="/GFI-IZD-POD/IPK-GFI-IZD-POD_1000344/P1082425" xmlDataType="decimal"/>
    </xmlCellPr>
  </singleXmlCell>
  <singleXmlCell id="1324" r="V51" connectionId="0">
    <xmlCellPr id="1" uniqueName="P1082428">
      <xmlPr mapId="1" xpath="/GFI-IZD-POD/IPK-GFI-IZD-POD_1000344/P1082428" xmlDataType="decimal"/>
    </xmlCellPr>
  </singleXmlCell>
  <singleXmlCell id="1325" r="W51" connectionId="0">
    <xmlCellPr id="1" uniqueName="P1082320">
      <xmlPr mapId="1" xpath="/GFI-IZD-POD/IPK-GFI-IZD-POD_1000344/P1082320" xmlDataType="decimal"/>
    </xmlCellPr>
  </singleXmlCell>
  <singleXmlCell id="1326" r="H52" connectionId="0">
    <xmlCellPr id="1" uniqueName="P1080144">
      <xmlPr mapId="1" xpath="/GFI-IZD-POD/IPK-GFI-IZD-POD_1000344/P1080144" xmlDataType="decimal"/>
    </xmlCellPr>
  </singleXmlCell>
  <singleXmlCell id="1327" r="I52" connectionId="0">
    <xmlCellPr id="1" uniqueName="P1080145">
      <xmlPr mapId="1" xpath="/GFI-IZD-POD/IPK-GFI-IZD-POD_1000344/P1080145" xmlDataType="decimal"/>
    </xmlCellPr>
  </singleXmlCell>
  <singleXmlCell id="1328" r="J52" connectionId="0">
    <xmlCellPr id="1" uniqueName="P1080146">
      <xmlPr mapId="1" xpath="/GFI-IZD-POD/IPK-GFI-IZD-POD_1000344/P1080146" xmlDataType="decimal"/>
    </xmlCellPr>
  </singleXmlCell>
  <singleXmlCell id="1329" r="K52" connectionId="0">
    <xmlCellPr id="1" uniqueName="P1080147">
      <xmlPr mapId="1" xpath="/GFI-IZD-POD/IPK-GFI-IZD-POD_1000344/P1080147" xmlDataType="decimal"/>
    </xmlCellPr>
  </singleXmlCell>
  <singleXmlCell id="1330" r="L52" connectionId="0">
    <xmlCellPr id="1" uniqueName="P1080148">
      <xmlPr mapId="1" xpath="/GFI-IZD-POD/IPK-GFI-IZD-POD_1000344/P1080148" xmlDataType="decimal"/>
    </xmlCellPr>
  </singleXmlCell>
  <singleXmlCell id="1331" r="M52" connectionId="0">
    <xmlCellPr id="1" uniqueName="P1080149">
      <xmlPr mapId="1" xpath="/GFI-IZD-POD/IPK-GFI-IZD-POD_1000344/P1080149" xmlDataType="decimal"/>
    </xmlCellPr>
  </singleXmlCell>
  <singleXmlCell id="1332" r="N52" connectionId="0">
    <xmlCellPr id="1" uniqueName="P1080150">
      <xmlPr mapId="1" xpath="/GFI-IZD-POD/IPK-GFI-IZD-POD_1000344/P1080150" xmlDataType="decimal"/>
    </xmlCellPr>
  </singleXmlCell>
  <singleXmlCell id="1333" r="O52" connectionId="0">
    <xmlCellPr id="1" uniqueName="P1080397">
      <xmlPr mapId="1" xpath="/GFI-IZD-POD/IPK-GFI-IZD-POD_1000344/P1080397" xmlDataType="decimal"/>
    </xmlCellPr>
  </singleXmlCell>
  <singleXmlCell id="1334" r="P52" connectionId="0">
    <xmlCellPr id="1" uniqueName="P1082429">
      <xmlPr mapId="1" xpath="/GFI-IZD-POD/IPK-GFI-IZD-POD_1000344/P1082429" xmlDataType="decimal"/>
    </xmlCellPr>
  </singleXmlCell>
  <singleXmlCell id="1335" r="Q52" connectionId="0">
    <xmlCellPr id="1" uniqueName="P1082447">
      <xmlPr mapId="1" xpath="/GFI-IZD-POD/IPK-GFI-IZD-POD_1000344/P1082447" xmlDataType="decimal"/>
    </xmlCellPr>
  </singleXmlCell>
  <singleXmlCell id="1336" r="R52" connectionId="0">
    <xmlCellPr id="1" uniqueName="P1082450">
      <xmlPr mapId="1" xpath="/GFI-IZD-POD/IPK-GFI-IZD-POD_1000344/P1082450" xmlDataType="decimal"/>
    </xmlCellPr>
  </singleXmlCell>
  <singleXmlCell id="1337" r="S52" connectionId="0">
    <xmlCellPr id="1" uniqueName="P1082453">
      <xmlPr mapId="1" xpath="/GFI-IZD-POD/IPK-GFI-IZD-POD_1000344/P1082453" xmlDataType="decimal"/>
    </xmlCellPr>
  </singleXmlCell>
  <singleXmlCell id="1338" r="T52" connectionId="0">
    <xmlCellPr id="1" uniqueName="P1082455">
      <xmlPr mapId="1" xpath="/GFI-IZD-POD/IPK-GFI-IZD-POD_1000344/P1082455" xmlDataType="decimal"/>
    </xmlCellPr>
  </singleXmlCell>
  <singleXmlCell id="1339" r="U52" connectionId="0">
    <xmlCellPr id="1" uniqueName="P1082458">
      <xmlPr mapId="1" xpath="/GFI-IZD-POD/IPK-GFI-IZD-POD_1000344/P1082458" xmlDataType="decimal"/>
    </xmlCellPr>
  </singleXmlCell>
  <singleXmlCell id="1340" r="V52" connectionId="0">
    <xmlCellPr id="1" uniqueName="P1082460">
      <xmlPr mapId="1" xpath="/GFI-IZD-POD/IPK-GFI-IZD-POD_1000344/P1082460" xmlDataType="decimal"/>
    </xmlCellPr>
  </singleXmlCell>
  <singleXmlCell id="1341" r="W52" connectionId="0">
    <xmlCellPr id="1" uniqueName="P1082461">
      <xmlPr mapId="1" xpath="/GFI-IZD-POD/IPK-GFI-IZD-POD_1000344/P1082461" xmlDataType="decimal"/>
    </xmlCellPr>
  </singleXmlCell>
  <singleXmlCell id="1342" r="H53" connectionId="0">
    <xmlCellPr id="1" uniqueName="P1080398">
      <xmlPr mapId="1" xpath="/GFI-IZD-POD/IPK-GFI-IZD-POD_1000344/P1080398" xmlDataType="decimal"/>
    </xmlCellPr>
  </singleXmlCell>
  <singleXmlCell id="1343" r="I53" connectionId="0">
    <xmlCellPr id="1" uniqueName="P1080399">
      <xmlPr mapId="1" xpath="/GFI-IZD-POD/IPK-GFI-IZD-POD_1000344/P1080399" xmlDataType="decimal"/>
    </xmlCellPr>
  </singleXmlCell>
  <singleXmlCell id="1344" r="J53" connectionId="0">
    <xmlCellPr id="1" uniqueName="P1080586">
      <xmlPr mapId="1" xpath="/GFI-IZD-POD/IPK-GFI-IZD-POD_1000344/P1080586" xmlDataType="decimal"/>
    </xmlCellPr>
  </singleXmlCell>
  <singleXmlCell id="1345" r="K53" connectionId="0">
    <xmlCellPr id="1" uniqueName="P1080587">
      <xmlPr mapId="1" xpath="/GFI-IZD-POD/IPK-GFI-IZD-POD_1000344/P1080587" xmlDataType="decimal"/>
    </xmlCellPr>
  </singleXmlCell>
  <singleXmlCell id="1346" r="L53" connectionId="0">
    <xmlCellPr id="1" uniqueName="P1080588">
      <xmlPr mapId="1" xpath="/GFI-IZD-POD/IPK-GFI-IZD-POD_1000344/P1080588" xmlDataType="decimal"/>
    </xmlCellPr>
  </singleXmlCell>
  <singleXmlCell id="1347" r="M53" connectionId="0">
    <xmlCellPr id="1" uniqueName="P1080589">
      <xmlPr mapId="1" xpath="/GFI-IZD-POD/IPK-GFI-IZD-POD_1000344/P1080589" xmlDataType="decimal"/>
    </xmlCellPr>
  </singleXmlCell>
  <singleXmlCell id="1348" r="N53" connectionId="0">
    <xmlCellPr id="1" uniqueName="P1080590">
      <xmlPr mapId="1" xpath="/GFI-IZD-POD/IPK-GFI-IZD-POD_1000344/P1080590" xmlDataType="decimal"/>
    </xmlCellPr>
  </singleXmlCell>
  <singleXmlCell id="1349" r="O53" connectionId="0">
    <xmlCellPr id="1" uniqueName="P1080591">
      <xmlPr mapId="1" xpath="/GFI-IZD-POD/IPK-GFI-IZD-POD_1000344/P1080591" xmlDataType="decimal"/>
    </xmlCellPr>
  </singleXmlCell>
  <singleXmlCell id="1350" r="P53" connectionId="0">
    <xmlCellPr id="1" uniqueName="P1082462">
      <xmlPr mapId="1" xpath="/GFI-IZD-POD/IPK-GFI-IZD-POD_1000344/P1082462" xmlDataType="decimal"/>
    </xmlCellPr>
  </singleXmlCell>
  <singleXmlCell id="1351" r="Q53" connectionId="0">
    <xmlCellPr id="1" uniqueName="P1082430">
      <xmlPr mapId="1" xpath="/GFI-IZD-POD/IPK-GFI-IZD-POD_1000344/P1082430" xmlDataType="decimal"/>
    </xmlCellPr>
  </singleXmlCell>
  <singleXmlCell id="1352" r="R53" connectionId="0">
    <xmlCellPr id="1" uniqueName="P1082463">
      <xmlPr mapId="1" xpath="/GFI-IZD-POD/IPK-GFI-IZD-POD_1000344/P1082463" xmlDataType="decimal"/>
    </xmlCellPr>
  </singleXmlCell>
  <singleXmlCell id="1353" r="S53" connectionId="0">
    <xmlCellPr id="1" uniqueName="P1082464">
      <xmlPr mapId="1" xpath="/GFI-IZD-POD/IPK-GFI-IZD-POD_1000344/P1082464" xmlDataType="decimal"/>
    </xmlCellPr>
  </singleXmlCell>
  <singleXmlCell id="1354" r="T53" connectionId="0">
    <xmlCellPr id="1" uniqueName="P1082465">
      <xmlPr mapId="1" xpath="/GFI-IZD-POD/IPK-GFI-IZD-POD_1000344/P1082465" xmlDataType="decimal"/>
    </xmlCellPr>
  </singleXmlCell>
  <singleXmlCell id="1355" r="U53" connectionId="0">
    <xmlCellPr id="1" uniqueName="P1082466">
      <xmlPr mapId="1" xpath="/GFI-IZD-POD/IPK-GFI-IZD-POD_1000344/P1082466" xmlDataType="decimal"/>
    </xmlCellPr>
  </singleXmlCell>
  <singleXmlCell id="1356" r="V53" connectionId="0">
    <xmlCellPr id="1" uniqueName="P1082467">
      <xmlPr mapId="1" xpath="/GFI-IZD-POD/IPK-GFI-IZD-POD_1000344/P1082467" xmlDataType="decimal"/>
    </xmlCellPr>
  </singleXmlCell>
  <singleXmlCell id="1357" r="W53" connectionId="0">
    <xmlCellPr id="1" uniqueName="P1082468">
      <xmlPr mapId="1" xpath="/GFI-IZD-POD/IPK-GFI-IZD-POD_1000344/P1082468" xmlDataType="decimal"/>
    </xmlCellPr>
  </singleXmlCell>
  <singleXmlCell id="1358" r="H54" connectionId="0">
    <xmlCellPr id="1" uniqueName="P1080692">
      <xmlPr mapId="1" xpath="/GFI-IZD-POD/IPK-GFI-IZD-POD_1000344/P1080692" xmlDataType="decimal"/>
    </xmlCellPr>
  </singleXmlCell>
  <singleXmlCell id="1359" r="I54" connectionId="0">
    <xmlCellPr id="1" uniqueName="P1080693">
      <xmlPr mapId="1" xpath="/GFI-IZD-POD/IPK-GFI-IZD-POD_1000344/P1080693" xmlDataType="decimal"/>
    </xmlCellPr>
  </singleXmlCell>
  <singleXmlCell id="1360" r="J54" connectionId="0">
    <xmlCellPr id="1" uniqueName="P1080694">
      <xmlPr mapId="1" xpath="/GFI-IZD-POD/IPK-GFI-IZD-POD_1000344/P1080694" xmlDataType="decimal"/>
    </xmlCellPr>
  </singleXmlCell>
  <singleXmlCell id="1361" r="K54" connectionId="0">
    <xmlCellPr id="1" uniqueName="P1080779">
      <xmlPr mapId="1" xpath="/GFI-IZD-POD/IPK-GFI-IZD-POD_1000344/P1080779" xmlDataType="decimal"/>
    </xmlCellPr>
  </singleXmlCell>
  <singleXmlCell id="1362" r="L54" connectionId="0">
    <xmlCellPr id="1" uniqueName="P1080780">
      <xmlPr mapId="1" xpath="/GFI-IZD-POD/IPK-GFI-IZD-POD_1000344/P1080780" xmlDataType="decimal"/>
    </xmlCellPr>
  </singleXmlCell>
  <singleXmlCell id="1363" r="M54" connectionId="0">
    <xmlCellPr id="1" uniqueName="P1080781">
      <xmlPr mapId="1" xpath="/GFI-IZD-POD/IPK-GFI-IZD-POD_1000344/P1080781" xmlDataType="decimal"/>
    </xmlCellPr>
  </singleXmlCell>
  <singleXmlCell id="1364" r="N54" connectionId="0">
    <xmlCellPr id="1" uniqueName="P1080782">
      <xmlPr mapId="1" xpath="/GFI-IZD-POD/IPK-GFI-IZD-POD_1000344/P1080782" xmlDataType="decimal"/>
    </xmlCellPr>
  </singleXmlCell>
  <singleXmlCell id="1365" r="O54" connectionId="0">
    <xmlCellPr id="1" uniqueName="P1080783">
      <xmlPr mapId="1" xpath="/GFI-IZD-POD/IPK-GFI-IZD-POD_1000344/P1080783" xmlDataType="decimal"/>
    </xmlCellPr>
  </singleXmlCell>
  <singleXmlCell id="1366" r="P54" connectionId="0">
    <xmlCellPr id="1" uniqueName="P1082469">
      <xmlPr mapId="1" xpath="/GFI-IZD-POD/IPK-GFI-IZD-POD_1000344/P1082469" xmlDataType="decimal"/>
    </xmlCellPr>
  </singleXmlCell>
  <singleXmlCell id="1367" r="Q54" connectionId="0">
    <xmlCellPr id="1" uniqueName="P1082470">
      <xmlPr mapId="1" xpath="/GFI-IZD-POD/IPK-GFI-IZD-POD_1000344/P1082470" xmlDataType="decimal"/>
    </xmlCellPr>
  </singleXmlCell>
  <singleXmlCell id="1368" r="R54" connectionId="0">
    <xmlCellPr id="1" uniqueName="P1082433">
      <xmlPr mapId="1" xpath="/GFI-IZD-POD/IPK-GFI-IZD-POD_1000344/P1082433" xmlDataType="decimal"/>
    </xmlCellPr>
  </singleXmlCell>
  <singleXmlCell id="1369" r="S54" connectionId="0">
    <xmlCellPr id="1" uniqueName="P1082471">
      <xmlPr mapId="1" xpath="/GFI-IZD-POD/IPK-GFI-IZD-POD_1000344/P1082471" xmlDataType="decimal"/>
    </xmlCellPr>
  </singleXmlCell>
  <singleXmlCell id="1370" r="T54" connectionId="0">
    <xmlCellPr id="1" uniqueName="P1082472">
      <xmlPr mapId="1" xpath="/GFI-IZD-POD/IPK-GFI-IZD-POD_1000344/P1082472" xmlDataType="decimal"/>
    </xmlCellPr>
  </singleXmlCell>
  <singleXmlCell id="1371" r="U54" connectionId="0">
    <xmlCellPr id="1" uniqueName="P1082473">
      <xmlPr mapId="1" xpath="/GFI-IZD-POD/IPK-GFI-IZD-POD_1000344/P1082473" xmlDataType="decimal"/>
    </xmlCellPr>
  </singleXmlCell>
  <singleXmlCell id="1372" r="V54" connectionId="0">
    <xmlCellPr id="1" uniqueName="P1082474">
      <xmlPr mapId="1" xpath="/GFI-IZD-POD/IPK-GFI-IZD-POD_1000344/P1082474" xmlDataType="decimal"/>
    </xmlCellPr>
  </singleXmlCell>
  <singleXmlCell id="1373" r="W54" connectionId="0">
    <xmlCellPr id="1" uniqueName="P1082475">
      <xmlPr mapId="1" xpath="/GFI-IZD-POD/IPK-GFI-IZD-POD_1000344/P1082475" xmlDataType="decimal"/>
    </xmlCellPr>
  </singleXmlCell>
  <singleXmlCell id="1374" r="H55" connectionId="0">
    <xmlCellPr id="1" uniqueName="P1080784">
      <xmlPr mapId="1" xpath="/GFI-IZD-POD/IPK-GFI-IZD-POD_1000344/P1080784" xmlDataType="decimal"/>
    </xmlCellPr>
  </singleXmlCell>
  <singleXmlCell id="1375" r="I55" connectionId="0">
    <xmlCellPr id="1" uniqueName="P1080785">
      <xmlPr mapId="1" xpath="/GFI-IZD-POD/IPK-GFI-IZD-POD_1000344/P1080785" xmlDataType="decimal"/>
    </xmlCellPr>
  </singleXmlCell>
  <singleXmlCell id="1376" r="J55" connectionId="0">
    <xmlCellPr id="1" uniqueName="P1080786">
      <xmlPr mapId="1" xpath="/GFI-IZD-POD/IPK-GFI-IZD-POD_1000344/P1080786" xmlDataType="decimal"/>
    </xmlCellPr>
  </singleXmlCell>
  <singleXmlCell id="1377" r="K55" connectionId="0">
    <xmlCellPr id="1" uniqueName="P1081033">
      <xmlPr mapId="1" xpath="/GFI-IZD-POD/IPK-GFI-IZD-POD_1000344/P1081033" xmlDataType="decimal"/>
    </xmlCellPr>
  </singleXmlCell>
  <singleXmlCell id="1378" r="L55" connectionId="0">
    <xmlCellPr id="1" uniqueName="P1081034">
      <xmlPr mapId="1" xpath="/GFI-IZD-POD/IPK-GFI-IZD-POD_1000344/P1081034" xmlDataType="decimal"/>
    </xmlCellPr>
  </singleXmlCell>
  <singleXmlCell id="1379" r="M55" connectionId="0">
    <xmlCellPr id="1" uniqueName="P1081035">
      <xmlPr mapId="1" xpath="/GFI-IZD-POD/IPK-GFI-IZD-POD_1000344/P1081035" xmlDataType="decimal"/>
    </xmlCellPr>
  </singleXmlCell>
  <singleXmlCell id="1380" r="N55" connectionId="0">
    <xmlCellPr id="1" uniqueName="P1081222">
      <xmlPr mapId="1" xpath="/GFI-IZD-POD/IPK-GFI-IZD-POD_1000344/P1081222" xmlDataType="decimal"/>
    </xmlCellPr>
  </singleXmlCell>
  <singleXmlCell id="1381" r="O55" connectionId="0">
    <xmlCellPr id="1" uniqueName="P1081223">
      <xmlPr mapId="1" xpath="/GFI-IZD-POD/IPK-GFI-IZD-POD_1000344/P1081223" xmlDataType="decimal"/>
    </xmlCellPr>
  </singleXmlCell>
  <singleXmlCell id="1382" r="P55" connectionId="0">
    <xmlCellPr id="1" uniqueName="P1082477">
      <xmlPr mapId="1" xpath="/GFI-IZD-POD/IPK-GFI-IZD-POD_1000344/P1082477" xmlDataType="decimal"/>
    </xmlCellPr>
  </singleXmlCell>
  <singleXmlCell id="1383" r="Q55" connectionId="0">
    <xmlCellPr id="1" uniqueName="P1082480">
      <xmlPr mapId="1" xpath="/GFI-IZD-POD/IPK-GFI-IZD-POD_1000344/P1082480" xmlDataType="decimal"/>
    </xmlCellPr>
  </singleXmlCell>
  <singleXmlCell id="1384" r="R55" connectionId="0">
    <xmlCellPr id="1" uniqueName="P1082482">
      <xmlPr mapId="1" xpath="/GFI-IZD-POD/IPK-GFI-IZD-POD_1000344/P1082482" xmlDataType="decimal"/>
    </xmlCellPr>
  </singleXmlCell>
  <singleXmlCell id="1385" r="S55" connectionId="0">
    <xmlCellPr id="1" uniqueName="P1082435">
      <xmlPr mapId="1" xpath="/GFI-IZD-POD/IPK-GFI-IZD-POD_1000344/P1082435" xmlDataType="decimal"/>
    </xmlCellPr>
  </singleXmlCell>
  <singleXmlCell id="1386" r="T55" connectionId="0">
    <xmlCellPr id="1" uniqueName="P1082484">
      <xmlPr mapId="1" xpath="/GFI-IZD-POD/IPK-GFI-IZD-POD_1000344/P1082484" xmlDataType="decimal"/>
    </xmlCellPr>
  </singleXmlCell>
  <singleXmlCell id="1387" r="U55" connectionId="0">
    <xmlCellPr id="1" uniqueName="P1082487">
      <xmlPr mapId="1" xpath="/GFI-IZD-POD/IPK-GFI-IZD-POD_1000344/P1082487" xmlDataType="decimal"/>
    </xmlCellPr>
  </singleXmlCell>
  <singleXmlCell id="1388" r="V55" connectionId="0">
    <xmlCellPr id="1" uniqueName="P1082488">
      <xmlPr mapId="1" xpath="/GFI-IZD-POD/IPK-GFI-IZD-POD_1000344/P1082488" xmlDataType="decimal"/>
    </xmlCellPr>
  </singleXmlCell>
  <singleXmlCell id="1389" r="W55" connectionId="0">
    <xmlCellPr id="1" uniqueName="P1082490">
      <xmlPr mapId="1" xpath="/GFI-IZD-POD/IPK-GFI-IZD-POD_1000344/P1082490" xmlDataType="decimal"/>
    </xmlCellPr>
  </singleXmlCell>
  <singleXmlCell id="1390" r="H56" connectionId="0">
    <xmlCellPr id="1" uniqueName="P1081224">
      <xmlPr mapId="1" xpath="/GFI-IZD-POD/IPK-GFI-IZD-POD_1000344/P1081224" xmlDataType="decimal"/>
    </xmlCellPr>
  </singleXmlCell>
  <singleXmlCell id="1391" r="I56" connectionId="0">
    <xmlCellPr id="1" uniqueName="P1081225">
      <xmlPr mapId="1" xpath="/GFI-IZD-POD/IPK-GFI-IZD-POD_1000344/P1081225" xmlDataType="decimal"/>
    </xmlCellPr>
  </singleXmlCell>
  <singleXmlCell id="1392" r="J56" connectionId="0">
    <xmlCellPr id="1" uniqueName="P1081326">
      <xmlPr mapId="1" xpath="/GFI-IZD-POD/IPK-GFI-IZD-POD_1000344/P1081326" xmlDataType="decimal"/>
    </xmlCellPr>
  </singleXmlCell>
  <singleXmlCell id="1393" r="K56" connectionId="0">
    <xmlCellPr id="1" uniqueName="P1081327">
      <xmlPr mapId="1" xpath="/GFI-IZD-POD/IPK-GFI-IZD-POD_1000344/P1081327" xmlDataType="decimal"/>
    </xmlCellPr>
  </singleXmlCell>
  <singleXmlCell id="1394" r="L56" connectionId="0">
    <xmlCellPr id="1" uniqueName="P1081328">
      <xmlPr mapId="1" xpath="/GFI-IZD-POD/IPK-GFI-IZD-POD_1000344/P1081328" xmlDataType="decimal"/>
    </xmlCellPr>
  </singleXmlCell>
  <singleXmlCell id="1395" r="M56" connectionId="0">
    <xmlCellPr id="1" uniqueName="P1081413">
      <xmlPr mapId="1" xpath="/GFI-IZD-POD/IPK-GFI-IZD-POD_1000344/P1081413" xmlDataType="decimal"/>
    </xmlCellPr>
  </singleXmlCell>
  <singleXmlCell id="1396" r="N56" connectionId="0">
    <xmlCellPr id="1" uniqueName="P1081414">
      <xmlPr mapId="1" xpath="/GFI-IZD-POD/IPK-GFI-IZD-POD_1000344/P1081414" xmlDataType="decimal"/>
    </xmlCellPr>
  </singleXmlCell>
  <singleXmlCell id="1397" r="O56" connectionId="0">
    <xmlCellPr id="1" uniqueName="P1081415">
      <xmlPr mapId="1" xpath="/GFI-IZD-POD/IPK-GFI-IZD-POD_1000344/P1081415" xmlDataType="decimal"/>
    </xmlCellPr>
  </singleXmlCell>
  <singleXmlCell id="1398" r="P56" connectionId="0">
    <xmlCellPr id="1" uniqueName="P1082493">
      <xmlPr mapId="1" xpath="/GFI-IZD-POD/IPK-GFI-IZD-POD_1000344/P1082493" xmlDataType="decimal"/>
    </xmlCellPr>
  </singleXmlCell>
  <singleXmlCell id="1399" r="Q56" connectionId="0">
    <xmlCellPr id="1" uniqueName="P1082497">
      <xmlPr mapId="1" xpath="/GFI-IZD-POD/IPK-GFI-IZD-POD_1000344/P1082497" xmlDataType="decimal"/>
    </xmlCellPr>
  </singleXmlCell>
  <singleXmlCell id="1400" r="R56" connectionId="0">
    <xmlCellPr id="1" uniqueName="P1082498">
      <xmlPr mapId="1" xpath="/GFI-IZD-POD/IPK-GFI-IZD-POD_1000344/P1082498" xmlDataType="decimal"/>
    </xmlCellPr>
  </singleXmlCell>
  <singleXmlCell id="1401" r="S56" connectionId="0">
    <xmlCellPr id="1" uniqueName="P1082501">
      <xmlPr mapId="1" xpath="/GFI-IZD-POD/IPK-GFI-IZD-POD_1000344/P1082501" xmlDataType="decimal"/>
    </xmlCellPr>
  </singleXmlCell>
  <singleXmlCell id="1402" r="T56" connectionId="0">
    <xmlCellPr id="1" uniqueName="P1082437">
      <xmlPr mapId="1" xpath="/GFI-IZD-POD/IPK-GFI-IZD-POD_1000344/P1082437" xmlDataType="decimal"/>
    </xmlCellPr>
  </singleXmlCell>
  <singleXmlCell id="1403" r="U56" connectionId="0">
    <xmlCellPr id="1" uniqueName="P1082503">
      <xmlPr mapId="1" xpath="/GFI-IZD-POD/IPK-GFI-IZD-POD_1000344/P1082503" xmlDataType="decimal"/>
    </xmlCellPr>
  </singleXmlCell>
  <singleXmlCell id="1404" r="V56" connectionId="0">
    <xmlCellPr id="1" uniqueName="P1082505">
      <xmlPr mapId="1" xpath="/GFI-IZD-POD/IPK-GFI-IZD-POD_1000344/P1082505" xmlDataType="decimal"/>
    </xmlCellPr>
  </singleXmlCell>
  <singleXmlCell id="1405" r="W56" connectionId="0">
    <xmlCellPr id="1" uniqueName="P1082507">
      <xmlPr mapId="1" xpath="/GFI-IZD-POD/IPK-GFI-IZD-POD_1000344/P1082507" xmlDataType="decimal"/>
    </xmlCellPr>
  </singleXmlCell>
  <singleXmlCell id="1406" r="H57" connectionId="0">
    <xmlCellPr id="1" uniqueName="P1081416">
      <xmlPr mapId="1" xpath="/GFI-IZD-POD/IPK-GFI-IZD-POD_1000344/P1081416" xmlDataType="decimal"/>
    </xmlCellPr>
  </singleXmlCell>
  <singleXmlCell id="1407" r="I57" connectionId="0">
    <xmlCellPr id="1" uniqueName="P1081501">
      <xmlPr mapId="1" xpath="/GFI-IZD-POD/IPK-GFI-IZD-POD_1000344/P1081501" xmlDataType="decimal"/>
    </xmlCellPr>
  </singleXmlCell>
  <singleXmlCell id="1408" r="J57" connectionId="0">
    <xmlCellPr id="1" uniqueName="P1081502">
      <xmlPr mapId="1" xpath="/GFI-IZD-POD/IPK-GFI-IZD-POD_1000344/P1081502" xmlDataType="decimal"/>
    </xmlCellPr>
  </singleXmlCell>
  <singleXmlCell id="1409" r="K57" connectionId="0">
    <xmlCellPr id="1" uniqueName="P1081503">
      <xmlPr mapId="1" xpath="/GFI-IZD-POD/IPK-GFI-IZD-POD_1000344/P1081503" xmlDataType="decimal"/>
    </xmlCellPr>
  </singleXmlCell>
  <singleXmlCell id="1410" r="L57" connectionId="0">
    <xmlCellPr id="1" uniqueName="P1081504">
      <xmlPr mapId="1" xpath="/GFI-IZD-POD/IPK-GFI-IZD-POD_1000344/P1081504" xmlDataType="decimal"/>
    </xmlCellPr>
  </singleXmlCell>
  <singleXmlCell id="1411" r="M57" connectionId="0">
    <xmlCellPr id="1" uniqueName="P1081505">
      <xmlPr mapId="1" xpath="/GFI-IZD-POD/IPK-GFI-IZD-POD_1000344/P1081505" xmlDataType="decimal"/>
    </xmlCellPr>
  </singleXmlCell>
  <singleXmlCell id="1412" r="N57" connectionId="0">
    <xmlCellPr id="1" uniqueName="P1081506">
      <xmlPr mapId="1" xpath="/GFI-IZD-POD/IPK-GFI-IZD-POD_1000344/P1081506" xmlDataType="decimal"/>
    </xmlCellPr>
  </singleXmlCell>
  <singleXmlCell id="1413" r="O57" connectionId="0">
    <xmlCellPr id="1" uniqueName="P1081507">
      <xmlPr mapId="1" xpath="/GFI-IZD-POD/IPK-GFI-IZD-POD_1000344/P1081507" xmlDataType="decimal"/>
    </xmlCellPr>
  </singleXmlCell>
  <singleXmlCell id="1414" r="P57" connectionId="0">
    <xmlCellPr id="1" uniqueName="P1082510">
      <xmlPr mapId="1" xpath="/GFI-IZD-POD/IPK-GFI-IZD-POD_1000344/P1082510" xmlDataType="decimal"/>
    </xmlCellPr>
  </singleXmlCell>
  <singleXmlCell id="1415" r="Q57" connectionId="0">
    <xmlCellPr id="1" uniqueName="P1082512">
      <xmlPr mapId="1" xpath="/GFI-IZD-POD/IPK-GFI-IZD-POD_1000344/P1082512" xmlDataType="decimal"/>
    </xmlCellPr>
  </singleXmlCell>
  <singleXmlCell id="1416" r="R57" connectionId="0">
    <xmlCellPr id="1" uniqueName="P1082514">
      <xmlPr mapId="1" xpath="/GFI-IZD-POD/IPK-GFI-IZD-POD_1000344/P1082514" xmlDataType="decimal"/>
    </xmlCellPr>
  </singleXmlCell>
  <singleXmlCell id="1417" r="S57" connectionId="0">
    <xmlCellPr id="1" uniqueName="P1082516">
      <xmlPr mapId="1" xpath="/GFI-IZD-POD/IPK-GFI-IZD-POD_1000344/P1082516" xmlDataType="decimal"/>
    </xmlCellPr>
  </singleXmlCell>
  <singleXmlCell id="1418" r="T57" connectionId="0">
    <xmlCellPr id="1" uniqueName="P1082519">
      <xmlPr mapId="1" xpath="/GFI-IZD-POD/IPK-GFI-IZD-POD_1000344/P1082519" xmlDataType="decimal"/>
    </xmlCellPr>
  </singleXmlCell>
  <singleXmlCell id="1419" r="U57" connectionId="0">
    <xmlCellPr id="1" uniqueName="P1082440">
      <xmlPr mapId="1" xpath="/GFI-IZD-POD/IPK-GFI-IZD-POD_1000344/P1082440" xmlDataType="decimal"/>
    </xmlCellPr>
  </singleXmlCell>
  <singleXmlCell id="1420" r="V57" connectionId="0">
    <xmlCellPr id="1" uniqueName="P1082521">
      <xmlPr mapId="1" xpath="/GFI-IZD-POD/IPK-GFI-IZD-POD_1000344/P1082521" xmlDataType="decimal"/>
    </xmlCellPr>
  </singleXmlCell>
  <singleXmlCell id="1421" r="W57" connectionId="0">
    <xmlCellPr id="1" uniqueName="P1082523">
      <xmlPr mapId="1" xpath="/GFI-IZD-POD/IPK-GFI-IZD-POD_1000344/P1082523" xmlDataType="decimal"/>
    </xmlCellPr>
  </singleXmlCell>
  <singleXmlCell id="1422" r="H59" connectionId="0">
    <xmlCellPr id="1" uniqueName="P1081508">
      <xmlPr mapId="1" xpath="/GFI-IZD-POD/IPK-GFI-IZD-POD_1000344/P1081508" xmlDataType="decimal"/>
    </xmlCellPr>
  </singleXmlCell>
  <singleXmlCell id="1423" r="I59" connectionId="0">
    <xmlCellPr id="1" uniqueName="P1081509">
      <xmlPr mapId="1" xpath="/GFI-IZD-POD/IPK-GFI-IZD-POD_1000344/P1081509" xmlDataType="decimal"/>
    </xmlCellPr>
  </singleXmlCell>
  <singleXmlCell id="1424" r="J59" connectionId="0">
    <xmlCellPr id="1" uniqueName="P1081510">
      <xmlPr mapId="1" xpath="/GFI-IZD-POD/IPK-GFI-IZD-POD_1000344/P1081510" xmlDataType="decimal"/>
    </xmlCellPr>
  </singleXmlCell>
  <singleXmlCell id="1425" r="K59" connectionId="0">
    <xmlCellPr id="1" uniqueName="P1081511">
      <xmlPr mapId="1" xpath="/GFI-IZD-POD/IPK-GFI-IZD-POD_1000344/P1081511" xmlDataType="decimal"/>
    </xmlCellPr>
  </singleXmlCell>
  <singleXmlCell id="1426" r="L59" connectionId="0">
    <xmlCellPr id="1" uniqueName="P1081512">
      <xmlPr mapId="1" xpath="/GFI-IZD-POD/IPK-GFI-IZD-POD_1000344/P1081512" xmlDataType="decimal"/>
    </xmlCellPr>
  </singleXmlCell>
  <singleXmlCell id="1427" r="M59" connectionId="0">
    <xmlCellPr id="1" uniqueName="P1081513">
      <xmlPr mapId="1" xpath="/GFI-IZD-POD/IPK-GFI-IZD-POD_1000344/P1081513" xmlDataType="decimal"/>
    </xmlCellPr>
  </singleXmlCell>
  <singleXmlCell id="1428" r="N59" connectionId="0">
    <xmlCellPr id="1" uniqueName="P1081514">
      <xmlPr mapId="1" xpath="/GFI-IZD-POD/IPK-GFI-IZD-POD_1000344/P1081514" xmlDataType="decimal"/>
    </xmlCellPr>
  </singleXmlCell>
  <singleXmlCell id="1429" r="O59" connectionId="0">
    <xmlCellPr id="1" uniqueName="P1081515">
      <xmlPr mapId="1" xpath="/GFI-IZD-POD/IPK-GFI-IZD-POD_1000344/P1081515" xmlDataType="decimal"/>
    </xmlCellPr>
  </singleXmlCell>
  <singleXmlCell id="1430" r="P59" connectionId="0">
    <xmlCellPr id="1" uniqueName="P1082525">
      <xmlPr mapId="1" xpath="/GFI-IZD-POD/IPK-GFI-IZD-POD_1000344/P1082525" xmlDataType="decimal"/>
    </xmlCellPr>
  </singleXmlCell>
  <singleXmlCell id="1431" r="Q59" connectionId="0">
    <xmlCellPr id="1" uniqueName="P1082527">
      <xmlPr mapId="1" xpath="/GFI-IZD-POD/IPK-GFI-IZD-POD_1000344/P1082527" xmlDataType="decimal"/>
    </xmlCellPr>
  </singleXmlCell>
  <singleXmlCell id="1432" r="R59" connectionId="0">
    <xmlCellPr id="1" uniqueName="P1082528">
      <xmlPr mapId="1" xpath="/GFI-IZD-POD/IPK-GFI-IZD-POD_1000344/P1082528" xmlDataType="decimal"/>
    </xmlCellPr>
  </singleXmlCell>
  <singleXmlCell id="1433" r="S59" connectionId="0">
    <xmlCellPr id="1" uniqueName="P1082529">
      <xmlPr mapId="1" xpath="/GFI-IZD-POD/IPK-GFI-IZD-POD_1000344/P1082529" xmlDataType="decimal"/>
    </xmlCellPr>
  </singleXmlCell>
  <singleXmlCell id="1434" r="T59" connectionId="0">
    <xmlCellPr id="1" uniqueName="P1082530">
      <xmlPr mapId="1" xpath="/GFI-IZD-POD/IPK-GFI-IZD-POD_1000344/P1082530" xmlDataType="decimal"/>
    </xmlCellPr>
  </singleXmlCell>
  <singleXmlCell id="1435" r="U59" connectionId="0">
    <xmlCellPr id="1" uniqueName="P1082532">
      <xmlPr mapId="1" xpath="/GFI-IZD-POD/IPK-GFI-IZD-POD_1000344/P1082532" xmlDataType="decimal"/>
    </xmlCellPr>
  </singleXmlCell>
  <singleXmlCell id="1436" r="V59" connectionId="0">
    <xmlCellPr id="1" uniqueName="P1082442">
      <xmlPr mapId="1" xpath="/GFI-IZD-POD/IPK-GFI-IZD-POD_1000344/P1082442" xmlDataType="decimal"/>
    </xmlCellPr>
  </singleXmlCell>
  <singleXmlCell id="1437" r="W59" connectionId="0">
    <xmlCellPr id="1" uniqueName="P1082533">
      <xmlPr mapId="1" xpath="/GFI-IZD-POD/IPK-GFI-IZD-POD_1000344/P1082533" xmlDataType="decimal"/>
    </xmlCellPr>
  </singleXmlCell>
  <singleXmlCell id="1438" r="H60" connectionId="0">
    <xmlCellPr id="1" uniqueName="P1081516">
      <xmlPr mapId="1" xpath="/GFI-IZD-POD/IPK-GFI-IZD-POD_1000344/P1081516" xmlDataType="decimal"/>
    </xmlCellPr>
  </singleXmlCell>
  <singleXmlCell id="1439" r="I60" connectionId="0">
    <xmlCellPr id="1" uniqueName="P1081517">
      <xmlPr mapId="1" xpath="/GFI-IZD-POD/IPK-GFI-IZD-POD_1000344/P1081517" xmlDataType="decimal"/>
    </xmlCellPr>
  </singleXmlCell>
  <singleXmlCell id="1440" r="J60" connectionId="0">
    <xmlCellPr id="1" uniqueName="P1081518">
      <xmlPr mapId="1" xpath="/GFI-IZD-POD/IPK-GFI-IZD-POD_1000344/P1081518" xmlDataType="decimal"/>
    </xmlCellPr>
  </singleXmlCell>
  <singleXmlCell id="1441" r="K60" connectionId="0">
    <xmlCellPr id="1" uniqueName="P1081519">
      <xmlPr mapId="1" xpath="/GFI-IZD-POD/IPK-GFI-IZD-POD_1000344/P1081519" xmlDataType="decimal"/>
    </xmlCellPr>
  </singleXmlCell>
  <singleXmlCell id="1442" r="L60" connectionId="0">
    <xmlCellPr id="1" uniqueName="P1081520">
      <xmlPr mapId="1" xpath="/GFI-IZD-POD/IPK-GFI-IZD-POD_1000344/P1081520" xmlDataType="decimal"/>
    </xmlCellPr>
  </singleXmlCell>
  <singleXmlCell id="1443" r="M60" connectionId="0">
    <xmlCellPr id="1" uniqueName="P1081521">
      <xmlPr mapId="1" xpath="/GFI-IZD-POD/IPK-GFI-IZD-POD_1000344/P1081521" xmlDataType="decimal"/>
    </xmlCellPr>
  </singleXmlCell>
  <singleXmlCell id="1444" r="N60" connectionId="0">
    <xmlCellPr id="1" uniqueName="P1081522">
      <xmlPr mapId="1" xpath="/GFI-IZD-POD/IPK-GFI-IZD-POD_1000344/P1081522" xmlDataType="decimal"/>
    </xmlCellPr>
  </singleXmlCell>
  <singleXmlCell id="1445" r="O60" connectionId="0">
    <xmlCellPr id="1" uniqueName="P1081523">
      <xmlPr mapId="1" xpath="/GFI-IZD-POD/IPK-GFI-IZD-POD_1000344/P1081523" xmlDataType="decimal"/>
    </xmlCellPr>
  </singleXmlCell>
  <singleXmlCell id="1446" r="P60" connectionId="0">
    <xmlCellPr id="1" uniqueName="P1082550">
      <xmlPr mapId="1" xpath="/GFI-IZD-POD/IPK-GFI-IZD-POD_1000344/P1082550" xmlDataType="decimal"/>
    </xmlCellPr>
  </singleXmlCell>
  <singleXmlCell id="1447" r="Q60" connectionId="0">
    <xmlCellPr id="1" uniqueName="P1082552">
      <xmlPr mapId="1" xpath="/GFI-IZD-POD/IPK-GFI-IZD-POD_1000344/P1082552" xmlDataType="decimal"/>
    </xmlCellPr>
  </singleXmlCell>
  <singleXmlCell id="1448" r="R60" connectionId="0">
    <xmlCellPr id="1" uniqueName="P1082554">
      <xmlPr mapId="1" xpath="/GFI-IZD-POD/IPK-GFI-IZD-POD_1000344/P1082554" xmlDataType="decimal"/>
    </xmlCellPr>
  </singleXmlCell>
  <singleXmlCell id="1449" r="S60" connectionId="0">
    <xmlCellPr id="1" uniqueName="P1082558">
      <xmlPr mapId="1" xpath="/GFI-IZD-POD/IPK-GFI-IZD-POD_1000344/P1082558" xmlDataType="decimal"/>
    </xmlCellPr>
  </singleXmlCell>
  <singleXmlCell id="1450" r="T60" connectionId="0">
    <xmlCellPr id="1" uniqueName="P1082562">
      <xmlPr mapId="1" xpath="/GFI-IZD-POD/IPK-GFI-IZD-POD_1000344/P1082562" xmlDataType="decimal"/>
    </xmlCellPr>
  </singleXmlCell>
  <singleXmlCell id="1451" r="U60" connectionId="0">
    <xmlCellPr id="1" uniqueName="P1082564">
      <xmlPr mapId="1" xpath="/GFI-IZD-POD/IPK-GFI-IZD-POD_1000344/P1082564" xmlDataType="decimal"/>
    </xmlCellPr>
  </singleXmlCell>
  <singleXmlCell id="1452" r="V60" connectionId="0">
    <xmlCellPr id="1" uniqueName="P1082566">
      <xmlPr mapId="1" xpath="/GFI-IZD-POD/IPK-GFI-IZD-POD_1000344/P1082566" xmlDataType="decimal"/>
    </xmlCellPr>
  </singleXmlCell>
  <singleXmlCell id="1453" r="W60" connectionId="0">
    <xmlCellPr id="1" uniqueName="P1082445">
      <xmlPr mapId="1" xpath="/GFI-IZD-POD/IPK-GFI-IZD-POD_1000344/P1082445" xmlDataType="decimal"/>
    </xmlCellPr>
  </singleXmlCell>
  <singleXmlCell id="1454" r="H61" connectionId="0">
    <xmlCellPr id="1" uniqueName="P1081524">
      <xmlPr mapId="1" xpath="/GFI-IZD-POD/IPK-GFI-IZD-POD_1000344/P1081524" xmlDataType="decimal"/>
    </xmlCellPr>
  </singleXmlCell>
  <singleXmlCell id="1455" r="I61" connectionId="0">
    <xmlCellPr id="1" uniqueName="P1081525">
      <xmlPr mapId="1" xpath="/GFI-IZD-POD/IPK-GFI-IZD-POD_1000344/P1081525" xmlDataType="decimal"/>
    </xmlCellPr>
  </singleXmlCell>
  <singleXmlCell id="1456" r="J61" connectionId="0">
    <xmlCellPr id="1" uniqueName="P1081526">
      <xmlPr mapId="1" xpath="/GFI-IZD-POD/IPK-GFI-IZD-POD_1000344/P1081526" xmlDataType="decimal"/>
    </xmlCellPr>
  </singleXmlCell>
  <singleXmlCell id="1457" r="K61" connectionId="0">
    <xmlCellPr id="1" uniqueName="P1081527">
      <xmlPr mapId="1" xpath="/GFI-IZD-POD/IPK-GFI-IZD-POD_1000344/P1081527" xmlDataType="decimal"/>
    </xmlCellPr>
  </singleXmlCell>
  <singleXmlCell id="1458" r="L61" connectionId="0">
    <xmlCellPr id="1" uniqueName="P1081528">
      <xmlPr mapId="1" xpath="/GFI-IZD-POD/IPK-GFI-IZD-POD_1000344/P1081528" xmlDataType="decimal"/>
    </xmlCellPr>
  </singleXmlCell>
  <singleXmlCell id="1459" r="M61" connectionId="0">
    <xmlCellPr id="1" uniqueName="P1081529">
      <xmlPr mapId="1" xpath="/GFI-IZD-POD/IPK-GFI-IZD-POD_1000344/P1081529" xmlDataType="decimal"/>
    </xmlCellPr>
  </singleXmlCell>
  <singleXmlCell id="1460" r="N61" connectionId="0">
    <xmlCellPr id="1" uniqueName="P1081530">
      <xmlPr mapId="1" xpath="/GFI-IZD-POD/IPK-GFI-IZD-POD_1000344/P1081530" xmlDataType="decimal"/>
    </xmlCellPr>
  </singleXmlCell>
  <singleXmlCell id="1461" r="O61" connectionId="0">
    <xmlCellPr id="1" uniqueName="P1081531">
      <xmlPr mapId="1" xpath="/GFI-IZD-POD/IPK-GFI-IZD-POD_1000344/P1081531" xmlDataType="decimal"/>
    </xmlCellPr>
  </singleXmlCell>
  <singleXmlCell id="1462" r="P61" connectionId="0">
    <xmlCellPr id="1" uniqueName="P1082568">
      <xmlPr mapId="1" xpath="/GFI-IZD-POD/IPK-GFI-IZD-POD_1000344/P1082568" xmlDataType="decimal"/>
    </xmlCellPr>
  </singleXmlCell>
  <singleXmlCell id="1463" r="Q61" connectionId="0">
    <xmlCellPr id="1" uniqueName="P1082570">
      <xmlPr mapId="1" xpath="/GFI-IZD-POD/IPK-GFI-IZD-POD_1000344/P1082570" xmlDataType="decimal"/>
    </xmlCellPr>
  </singleXmlCell>
  <singleXmlCell id="1464" r="R61" connectionId="0">
    <xmlCellPr id="1" uniqueName="P1082573">
      <xmlPr mapId="1" xpath="/GFI-IZD-POD/IPK-GFI-IZD-POD_1000344/P1082573" xmlDataType="decimal"/>
    </xmlCellPr>
  </singleXmlCell>
  <singleXmlCell id="1465" r="S61" connectionId="0">
    <xmlCellPr id="1" uniqueName="P1082576">
      <xmlPr mapId="1" xpath="/GFI-IZD-POD/IPK-GFI-IZD-POD_1000344/P1082576" xmlDataType="decimal"/>
    </xmlCellPr>
  </singleXmlCell>
  <singleXmlCell id="1466" r="T61" connectionId="0">
    <xmlCellPr id="1" uniqueName="P1082578">
      <xmlPr mapId="1" xpath="/GFI-IZD-POD/IPK-GFI-IZD-POD_1000344/P1082578" xmlDataType="decimal"/>
    </xmlCellPr>
  </singleXmlCell>
  <singleXmlCell id="1467" r="U61" connectionId="0">
    <xmlCellPr id="1" uniqueName="P1082580">
      <xmlPr mapId="1" xpath="/GFI-IZD-POD/IPK-GFI-IZD-POD_1000344/P1082580" xmlDataType="decimal"/>
    </xmlCellPr>
  </singleXmlCell>
  <singleXmlCell id="1468" r="V61" connectionId="0">
    <xmlCellPr id="1" uniqueName="P1082582">
      <xmlPr mapId="1" xpath="/GFI-IZD-POD/IPK-GFI-IZD-POD_1000344/P1082582" xmlDataType="decimal"/>
    </xmlCellPr>
  </singleXmlCell>
  <singleXmlCell id="1469" r="W61"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7"/>
  <sheetViews>
    <sheetView topLeftCell="A28" workbookViewId="0">
      <selection activeCell="C10" sqref="C10:D10"/>
    </sheetView>
  </sheetViews>
  <sheetFormatPr defaultRowHeight="12.75" x14ac:dyDescent="0.2"/>
  <cols>
    <col min="9" max="9" width="13.42578125" customWidth="1"/>
  </cols>
  <sheetData>
    <row r="1" spans="1:10" ht="15.75" x14ac:dyDescent="0.2">
      <c r="A1" s="286"/>
      <c r="B1" s="287"/>
      <c r="C1" s="287"/>
      <c r="D1" s="29"/>
      <c r="E1" s="29"/>
      <c r="F1" s="29"/>
      <c r="G1" s="29"/>
      <c r="H1" s="29"/>
      <c r="I1" s="29"/>
      <c r="J1" s="30"/>
    </row>
    <row r="2" spans="1:10" ht="14.45" customHeight="1" x14ac:dyDescent="0.2">
      <c r="A2" s="288" t="s">
        <v>404</v>
      </c>
      <c r="B2" s="289"/>
      <c r="C2" s="289"/>
      <c r="D2" s="289"/>
      <c r="E2" s="289"/>
      <c r="F2" s="289"/>
      <c r="G2" s="289"/>
      <c r="H2" s="289"/>
      <c r="I2" s="289"/>
      <c r="J2" s="290"/>
    </row>
    <row r="3" spans="1:10" ht="15" x14ac:dyDescent="0.2">
      <c r="A3" s="83"/>
      <c r="B3" s="84"/>
      <c r="C3" s="84"/>
      <c r="D3" s="84"/>
      <c r="E3" s="84"/>
      <c r="F3" s="84"/>
      <c r="G3" s="84"/>
      <c r="H3" s="84"/>
      <c r="I3" s="84"/>
      <c r="J3" s="85"/>
    </row>
    <row r="4" spans="1:10" ht="33.6" customHeight="1" x14ac:dyDescent="0.2">
      <c r="A4" s="291" t="s">
        <v>389</v>
      </c>
      <c r="B4" s="292"/>
      <c r="C4" s="292"/>
      <c r="D4" s="292"/>
      <c r="E4" s="293">
        <v>43831</v>
      </c>
      <c r="F4" s="294"/>
      <c r="G4" s="91" t="s">
        <v>0</v>
      </c>
      <c r="H4" s="293">
        <v>44196</v>
      </c>
      <c r="I4" s="294"/>
      <c r="J4" s="31"/>
    </row>
    <row r="5" spans="1:10" s="96" customFormat="1" ht="10.15" customHeight="1" x14ac:dyDescent="0.25">
      <c r="A5" s="295"/>
      <c r="B5" s="296"/>
      <c r="C5" s="296"/>
      <c r="D5" s="296"/>
      <c r="E5" s="296"/>
      <c r="F5" s="296"/>
      <c r="G5" s="296"/>
      <c r="H5" s="296"/>
      <c r="I5" s="296"/>
      <c r="J5" s="297"/>
    </row>
    <row r="6" spans="1:10" ht="20.45" customHeight="1" x14ac:dyDescent="0.2">
      <c r="A6" s="86"/>
      <c r="B6" s="97" t="s">
        <v>411</v>
      </c>
      <c r="C6" s="87"/>
      <c r="D6" s="87"/>
      <c r="E6" s="109">
        <v>2020</v>
      </c>
      <c r="F6" s="98"/>
      <c r="G6" s="91"/>
      <c r="H6" s="98"/>
      <c r="I6" s="98"/>
      <c r="J6" s="40"/>
    </row>
    <row r="7" spans="1:10" s="100" customFormat="1" ht="10.9" customHeight="1" x14ac:dyDescent="0.2">
      <c r="A7" s="86"/>
      <c r="B7" s="87"/>
      <c r="C7" s="87"/>
      <c r="D7" s="87"/>
      <c r="E7" s="99"/>
      <c r="F7" s="99"/>
      <c r="G7" s="91"/>
      <c r="H7" s="99"/>
      <c r="I7" s="99"/>
      <c r="J7" s="40"/>
    </row>
    <row r="8" spans="1:10" ht="37.9" customHeight="1" x14ac:dyDescent="0.2">
      <c r="A8" s="300" t="s">
        <v>412</v>
      </c>
      <c r="B8" s="301"/>
      <c r="C8" s="301"/>
      <c r="D8" s="301"/>
      <c r="E8" s="301"/>
      <c r="F8" s="301"/>
      <c r="G8" s="301"/>
      <c r="H8" s="301"/>
      <c r="I8" s="301"/>
      <c r="J8" s="32"/>
    </row>
    <row r="9" spans="1:10" ht="14.25" x14ac:dyDescent="0.2">
      <c r="A9" s="33"/>
      <c r="B9" s="80"/>
      <c r="C9" s="80"/>
      <c r="D9" s="80"/>
      <c r="E9" s="299"/>
      <c r="F9" s="299"/>
      <c r="G9" s="263"/>
      <c r="H9" s="263"/>
      <c r="I9" s="89"/>
      <c r="J9" s="90"/>
    </row>
    <row r="10" spans="1:10" ht="25.9" customHeight="1" x14ac:dyDescent="0.2">
      <c r="A10" s="302" t="s">
        <v>390</v>
      </c>
      <c r="B10" s="303"/>
      <c r="C10" s="277">
        <v>3474771</v>
      </c>
      <c r="D10" s="278"/>
      <c r="E10" s="81"/>
      <c r="F10" s="304" t="s">
        <v>413</v>
      </c>
      <c r="G10" s="305"/>
      <c r="H10" s="277" t="s">
        <v>430</v>
      </c>
      <c r="I10" s="278"/>
      <c r="J10" s="34"/>
    </row>
    <row r="11" spans="1:10" ht="15.6" customHeight="1" x14ac:dyDescent="0.2">
      <c r="A11" s="33"/>
      <c r="B11" s="80"/>
      <c r="C11" s="80"/>
      <c r="D11" s="80"/>
      <c r="E11" s="298"/>
      <c r="F11" s="298"/>
      <c r="G11" s="298"/>
      <c r="H11" s="298"/>
      <c r="I11" s="82"/>
      <c r="J11" s="34"/>
    </row>
    <row r="12" spans="1:10" ht="21" customHeight="1" x14ac:dyDescent="0.2">
      <c r="A12" s="264" t="s">
        <v>405</v>
      </c>
      <c r="B12" s="303"/>
      <c r="C12" s="277">
        <v>40020883</v>
      </c>
      <c r="D12" s="278"/>
      <c r="E12" s="308"/>
      <c r="F12" s="298"/>
      <c r="G12" s="298"/>
      <c r="H12" s="298"/>
      <c r="I12" s="82"/>
      <c r="J12" s="34"/>
    </row>
    <row r="13" spans="1:10" ht="10.9" customHeight="1" x14ac:dyDescent="0.2">
      <c r="A13" s="81"/>
      <c r="B13" s="82"/>
      <c r="C13" s="80"/>
      <c r="D13" s="80"/>
      <c r="E13" s="263"/>
      <c r="F13" s="263"/>
      <c r="G13" s="263"/>
      <c r="H13" s="263"/>
      <c r="I13" s="80"/>
      <c r="J13" s="35"/>
    </row>
    <row r="14" spans="1:10" ht="22.9" customHeight="1" x14ac:dyDescent="0.2">
      <c r="A14" s="264" t="s">
        <v>391</v>
      </c>
      <c r="B14" s="309"/>
      <c r="C14" s="277">
        <v>36201212847</v>
      </c>
      <c r="D14" s="278"/>
      <c r="E14" s="306"/>
      <c r="F14" s="307"/>
      <c r="G14" s="95" t="s">
        <v>414</v>
      </c>
      <c r="H14" s="277" t="s">
        <v>432</v>
      </c>
      <c r="I14" s="278"/>
      <c r="J14" s="92"/>
    </row>
    <row r="15" spans="1:10" ht="14.45" customHeight="1" x14ac:dyDescent="0.2">
      <c r="A15" s="81"/>
      <c r="B15" s="82"/>
      <c r="C15" s="80"/>
      <c r="D15" s="80"/>
      <c r="E15" s="263"/>
      <c r="F15" s="263"/>
      <c r="G15" s="263"/>
      <c r="H15" s="263"/>
      <c r="I15" s="80"/>
      <c r="J15" s="35"/>
    </row>
    <row r="16" spans="1:10" ht="13.15" customHeight="1" x14ac:dyDescent="0.2">
      <c r="A16" s="264" t="s">
        <v>415</v>
      </c>
      <c r="B16" s="309"/>
      <c r="C16" s="310" t="s">
        <v>431</v>
      </c>
      <c r="D16" s="311"/>
      <c r="E16" s="88"/>
      <c r="F16" s="88"/>
      <c r="G16" s="88"/>
      <c r="H16" s="88"/>
      <c r="I16" s="88"/>
      <c r="J16" s="92"/>
    </row>
    <row r="17" spans="1:10" ht="14.45" customHeight="1" x14ac:dyDescent="0.2">
      <c r="A17" s="312"/>
      <c r="B17" s="313"/>
      <c r="C17" s="313"/>
      <c r="D17" s="313"/>
      <c r="E17" s="313"/>
      <c r="F17" s="313"/>
      <c r="G17" s="313"/>
      <c r="H17" s="313"/>
      <c r="I17" s="313"/>
      <c r="J17" s="314"/>
    </row>
    <row r="18" spans="1:10" x14ac:dyDescent="0.2">
      <c r="A18" s="302" t="s">
        <v>392</v>
      </c>
      <c r="B18" s="303"/>
      <c r="C18" s="271" t="s">
        <v>433</v>
      </c>
      <c r="D18" s="272"/>
      <c r="E18" s="272"/>
      <c r="F18" s="272"/>
      <c r="G18" s="272"/>
      <c r="H18" s="272"/>
      <c r="I18" s="272"/>
      <c r="J18" s="273"/>
    </row>
    <row r="19" spans="1:10" ht="14.25" x14ac:dyDescent="0.2">
      <c r="A19" s="33"/>
      <c r="B19" s="80"/>
      <c r="C19" s="94"/>
      <c r="D19" s="80"/>
      <c r="E19" s="263"/>
      <c r="F19" s="263"/>
      <c r="G19" s="263"/>
      <c r="H19" s="263"/>
      <c r="I19" s="80"/>
      <c r="J19" s="35"/>
    </row>
    <row r="20" spans="1:10" ht="14.25" x14ac:dyDescent="0.2">
      <c r="A20" s="302" t="s">
        <v>393</v>
      </c>
      <c r="B20" s="303"/>
      <c r="C20" s="277">
        <v>52440</v>
      </c>
      <c r="D20" s="278"/>
      <c r="E20" s="263"/>
      <c r="F20" s="263"/>
      <c r="G20" s="271" t="s">
        <v>434</v>
      </c>
      <c r="H20" s="272"/>
      <c r="I20" s="272"/>
      <c r="J20" s="273"/>
    </row>
    <row r="21" spans="1:10" ht="14.25" x14ac:dyDescent="0.2">
      <c r="A21" s="33"/>
      <c r="B21" s="80"/>
      <c r="C21" s="80"/>
      <c r="D21" s="80"/>
      <c r="E21" s="263"/>
      <c r="F21" s="263"/>
      <c r="G21" s="263"/>
      <c r="H21" s="263"/>
      <c r="I21" s="80"/>
      <c r="J21" s="35"/>
    </row>
    <row r="22" spans="1:10" x14ac:dyDescent="0.2">
      <c r="A22" s="302" t="s">
        <v>394</v>
      </c>
      <c r="B22" s="303"/>
      <c r="C22" s="271" t="s">
        <v>435</v>
      </c>
      <c r="D22" s="272"/>
      <c r="E22" s="272"/>
      <c r="F22" s="272"/>
      <c r="G22" s="272"/>
      <c r="H22" s="272"/>
      <c r="I22" s="272"/>
      <c r="J22" s="273"/>
    </row>
    <row r="23" spans="1:10" ht="14.25" x14ac:dyDescent="0.2">
      <c r="A23" s="33"/>
      <c r="B23" s="80"/>
      <c r="C23" s="80"/>
      <c r="D23" s="80"/>
      <c r="E23" s="263"/>
      <c r="F23" s="263"/>
      <c r="G23" s="263"/>
      <c r="H23" s="263"/>
      <c r="I23" s="80"/>
      <c r="J23" s="35"/>
    </row>
    <row r="24" spans="1:10" ht="14.25" x14ac:dyDescent="0.2">
      <c r="A24" s="302" t="s">
        <v>395</v>
      </c>
      <c r="B24" s="303"/>
      <c r="C24" s="315" t="s">
        <v>436</v>
      </c>
      <c r="D24" s="316"/>
      <c r="E24" s="316"/>
      <c r="F24" s="316"/>
      <c r="G24" s="316"/>
      <c r="H24" s="316"/>
      <c r="I24" s="316"/>
      <c r="J24" s="317"/>
    </row>
    <row r="25" spans="1:10" ht="14.25" x14ac:dyDescent="0.2">
      <c r="A25" s="33"/>
      <c r="B25" s="80"/>
      <c r="C25" s="94"/>
      <c r="D25" s="80"/>
      <c r="E25" s="263"/>
      <c r="F25" s="263"/>
      <c r="G25" s="263"/>
      <c r="H25" s="263"/>
      <c r="I25" s="80"/>
      <c r="J25" s="35"/>
    </row>
    <row r="26" spans="1:10" ht="14.25" x14ac:dyDescent="0.2">
      <c r="A26" s="302" t="s">
        <v>396</v>
      </c>
      <c r="B26" s="303"/>
      <c r="C26" s="315" t="s">
        <v>437</v>
      </c>
      <c r="D26" s="316"/>
      <c r="E26" s="316"/>
      <c r="F26" s="316"/>
      <c r="G26" s="316"/>
      <c r="H26" s="316"/>
      <c r="I26" s="316"/>
      <c r="J26" s="317"/>
    </row>
    <row r="27" spans="1:10" ht="13.9" customHeight="1" x14ac:dyDescent="0.2">
      <c r="A27" s="33"/>
      <c r="B27" s="80"/>
      <c r="C27" s="94"/>
      <c r="D27" s="80"/>
      <c r="E27" s="263"/>
      <c r="F27" s="263"/>
      <c r="G27" s="263"/>
      <c r="H27" s="263"/>
      <c r="I27" s="80"/>
      <c r="J27" s="35"/>
    </row>
    <row r="28" spans="1:10" ht="22.9" customHeight="1" x14ac:dyDescent="0.2">
      <c r="A28" s="264" t="s">
        <v>406</v>
      </c>
      <c r="B28" s="303"/>
      <c r="C28" s="108">
        <v>2620</v>
      </c>
      <c r="D28" s="36"/>
      <c r="E28" s="280"/>
      <c r="F28" s="280"/>
      <c r="G28" s="280"/>
      <c r="H28" s="280"/>
      <c r="I28" s="318"/>
      <c r="J28" s="319"/>
    </row>
    <row r="29" spans="1:10" ht="14.25" x14ac:dyDescent="0.2">
      <c r="A29" s="33"/>
      <c r="B29" s="80"/>
      <c r="C29" s="80"/>
      <c r="D29" s="80"/>
      <c r="E29" s="263"/>
      <c r="F29" s="263"/>
      <c r="G29" s="263"/>
      <c r="H29" s="263"/>
      <c r="I29" s="80"/>
      <c r="J29" s="35"/>
    </row>
    <row r="30" spans="1:10" ht="15" x14ac:dyDescent="0.2">
      <c r="A30" s="302" t="s">
        <v>397</v>
      </c>
      <c r="B30" s="303"/>
      <c r="C30" s="108" t="s">
        <v>418</v>
      </c>
      <c r="D30" s="320" t="s">
        <v>416</v>
      </c>
      <c r="E30" s="284"/>
      <c r="F30" s="284"/>
      <c r="G30" s="284"/>
      <c r="H30" s="101" t="s">
        <v>417</v>
      </c>
      <c r="I30" s="102" t="s">
        <v>418</v>
      </c>
      <c r="J30" s="103"/>
    </row>
    <row r="31" spans="1:10" x14ac:dyDescent="0.2">
      <c r="A31" s="302"/>
      <c r="B31" s="303"/>
      <c r="C31" s="37"/>
      <c r="D31" s="91"/>
      <c r="E31" s="307"/>
      <c r="F31" s="307"/>
      <c r="G31" s="307"/>
      <c r="H31" s="307"/>
      <c r="I31" s="321"/>
      <c r="J31" s="322"/>
    </row>
    <row r="32" spans="1:10" x14ac:dyDescent="0.2">
      <c r="A32" s="302" t="s">
        <v>407</v>
      </c>
      <c r="B32" s="303"/>
      <c r="C32" s="60" t="s">
        <v>421</v>
      </c>
      <c r="D32" s="320" t="s">
        <v>419</v>
      </c>
      <c r="E32" s="284"/>
      <c r="F32" s="284"/>
      <c r="G32" s="284"/>
      <c r="H32" s="104" t="s">
        <v>420</v>
      </c>
      <c r="I32" s="105" t="s">
        <v>421</v>
      </c>
      <c r="J32" s="106"/>
    </row>
    <row r="33" spans="1:10" ht="14.25" x14ac:dyDescent="0.2">
      <c r="A33" s="33"/>
      <c r="B33" s="80"/>
      <c r="C33" s="80"/>
      <c r="D33" s="80"/>
      <c r="E33" s="263"/>
      <c r="F33" s="263"/>
      <c r="G33" s="263"/>
      <c r="H33" s="263"/>
      <c r="I33" s="80"/>
      <c r="J33" s="35"/>
    </row>
    <row r="34" spans="1:10" x14ac:dyDescent="0.2">
      <c r="A34" s="320" t="s">
        <v>408</v>
      </c>
      <c r="B34" s="284"/>
      <c r="C34" s="284"/>
      <c r="D34" s="284"/>
      <c r="E34" s="284" t="s">
        <v>398</v>
      </c>
      <c r="F34" s="284"/>
      <c r="G34" s="284"/>
      <c r="H34" s="284"/>
      <c r="I34" s="284"/>
      <c r="J34" s="38" t="s">
        <v>399</v>
      </c>
    </row>
    <row r="35" spans="1:10" ht="14.25" x14ac:dyDescent="0.2">
      <c r="A35" s="33"/>
      <c r="B35" s="80"/>
      <c r="C35" s="80"/>
      <c r="D35" s="80"/>
      <c r="E35" s="263"/>
      <c r="F35" s="263"/>
      <c r="G35" s="263"/>
      <c r="H35" s="263"/>
      <c r="I35" s="80"/>
      <c r="J35" s="90"/>
    </row>
    <row r="36" spans="1:10" x14ac:dyDescent="0.2">
      <c r="A36" s="261" t="s">
        <v>575</v>
      </c>
      <c r="B36" s="262"/>
      <c r="C36" s="262"/>
      <c r="D36" s="262"/>
      <c r="E36" s="261" t="s">
        <v>576</v>
      </c>
      <c r="F36" s="262"/>
      <c r="G36" s="262"/>
      <c r="H36" s="262"/>
      <c r="I36" s="274"/>
      <c r="J36" s="117" t="s">
        <v>577</v>
      </c>
    </row>
    <row r="37" spans="1:10" ht="14.25" x14ac:dyDescent="0.2">
      <c r="A37" s="33"/>
      <c r="B37" s="80"/>
      <c r="C37" s="94"/>
      <c r="D37" s="324"/>
      <c r="E37" s="324"/>
      <c r="F37" s="324"/>
      <c r="G37" s="324"/>
      <c r="H37" s="324"/>
      <c r="I37" s="324"/>
      <c r="J37" s="35"/>
    </row>
    <row r="38" spans="1:10" x14ac:dyDescent="0.2">
      <c r="A38" s="261" t="s">
        <v>578</v>
      </c>
      <c r="B38" s="262"/>
      <c r="C38" s="262"/>
      <c r="D38" s="274"/>
      <c r="E38" s="261" t="s">
        <v>579</v>
      </c>
      <c r="F38" s="262"/>
      <c r="G38" s="262"/>
      <c r="H38" s="262"/>
      <c r="I38" s="274"/>
      <c r="J38" s="60" t="s">
        <v>580</v>
      </c>
    </row>
    <row r="39" spans="1:10" ht="14.25" x14ac:dyDescent="0.2">
      <c r="A39" s="33"/>
      <c r="B39" s="80"/>
      <c r="C39" s="94"/>
      <c r="D39" s="93"/>
      <c r="E39" s="324"/>
      <c r="F39" s="324"/>
      <c r="G39" s="324"/>
      <c r="H39" s="324"/>
      <c r="I39" s="82"/>
      <c r="J39" s="35"/>
    </row>
    <row r="40" spans="1:10" x14ac:dyDescent="0.2">
      <c r="A40" s="261" t="s">
        <v>581</v>
      </c>
      <c r="B40" s="262"/>
      <c r="C40" s="262"/>
      <c r="D40" s="274"/>
      <c r="E40" s="261" t="s">
        <v>582</v>
      </c>
      <c r="F40" s="262"/>
      <c r="G40" s="262"/>
      <c r="H40" s="262"/>
      <c r="I40" s="274"/>
      <c r="J40" s="60">
        <v>3324877</v>
      </c>
    </row>
    <row r="41" spans="1:10" ht="14.25" x14ac:dyDescent="0.2">
      <c r="A41" s="33"/>
      <c r="B41" s="111"/>
      <c r="C41" s="110"/>
      <c r="D41" s="112"/>
      <c r="E41" s="112"/>
      <c r="F41" s="112"/>
      <c r="G41" s="112"/>
      <c r="H41" s="112"/>
      <c r="I41" s="113"/>
      <c r="J41" s="35"/>
    </row>
    <row r="42" spans="1:10" x14ac:dyDescent="0.2">
      <c r="A42" s="261" t="s">
        <v>583</v>
      </c>
      <c r="B42" s="262"/>
      <c r="C42" s="262"/>
      <c r="D42" s="274"/>
      <c r="E42" s="261" t="s">
        <v>584</v>
      </c>
      <c r="F42" s="262"/>
      <c r="G42" s="262"/>
      <c r="H42" s="262"/>
      <c r="I42" s="274"/>
      <c r="J42" s="60">
        <v>2006103</v>
      </c>
    </row>
    <row r="43" spans="1:10" ht="14.25" x14ac:dyDescent="0.2">
      <c r="A43" s="39"/>
      <c r="B43" s="94"/>
      <c r="C43" s="270"/>
      <c r="D43" s="270"/>
      <c r="E43" s="263"/>
      <c r="F43" s="263"/>
      <c r="G43" s="270"/>
      <c r="H43" s="270"/>
      <c r="I43" s="270"/>
      <c r="J43" s="35"/>
    </row>
    <row r="44" spans="1:10" x14ac:dyDescent="0.2">
      <c r="A44" s="261" t="s">
        <v>585</v>
      </c>
      <c r="B44" s="262" t="s">
        <v>586</v>
      </c>
      <c r="C44" s="262"/>
      <c r="D44" s="274"/>
      <c r="E44" s="261" t="s">
        <v>584</v>
      </c>
      <c r="F44" s="262"/>
      <c r="G44" s="262"/>
      <c r="H44" s="262"/>
      <c r="I44" s="274"/>
      <c r="J44" s="60">
        <v>2315211</v>
      </c>
    </row>
    <row r="45" spans="1:10" x14ac:dyDescent="0.2">
      <c r="A45" s="248"/>
      <c r="B45" s="249"/>
      <c r="C45" s="249"/>
      <c r="D45" s="249"/>
      <c r="E45" s="249"/>
      <c r="F45" s="249"/>
      <c r="G45" s="249"/>
      <c r="H45" s="249"/>
      <c r="I45" s="249"/>
      <c r="J45" s="250"/>
    </row>
    <row r="46" spans="1:10" x14ac:dyDescent="0.2">
      <c r="A46" s="241"/>
      <c r="B46" s="242"/>
      <c r="C46" s="242"/>
      <c r="D46" s="244" t="s">
        <v>669</v>
      </c>
      <c r="E46" s="242"/>
      <c r="F46" s="242"/>
      <c r="G46" s="242"/>
      <c r="H46" s="242"/>
      <c r="I46" s="244" t="s">
        <v>584</v>
      </c>
      <c r="J46" s="240">
        <v>2006120</v>
      </c>
    </row>
    <row r="47" spans="1:10" x14ac:dyDescent="0.2">
      <c r="A47" s="248"/>
      <c r="B47" s="249"/>
      <c r="C47" s="249"/>
      <c r="D47" s="249"/>
      <c r="E47" s="249"/>
      <c r="F47" s="249"/>
      <c r="G47" s="249"/>
      <c r="H47" s="249"/>
      <c r="I47" s="249"/>
      <c r="J47" s="250"/>
    </row>
    <row r="48" spans="1:10" x14ac:dyDescent="0.2">
      <c r="A48" s="241"/>
      <c r="B48" s="242"/>
      <c r="C48" s="242"/>
      <c r="D48" s="244" t="s">
        <v>670</v>
      </c>
      <c r="E48" s="242"/>
      <c r="F48" s="242"/>
      <c r="G48" s="242"/>
      <c r="H48" s="242"/>
      <c r="I48" s="244" t="s">
        <v>671</v>
      </c>
      <c r="J48" s="240">
        <v>3044572</v>
      </c>
    </row>
    <row r="49" spans="1:10" ht="14.25" x14ac:dyDescent="0.2">
      <c r="A49" s="39"/>
      <c r="B49" s="94"/>
      <c r="C49" s="94"/>
      <c r="D49" s="80"/>
      <c r="E49" s="323"/>
      <c r="F49" s="323"/>
      <c r="G49" s="270"/>
      <c r="H49" s="270"/>
      <c r="I49" s="80"/>
      <c r="J49" s="35"/>
    </row>
    <row r="50" spans="1:10" x14ac:dyDescent="0.2">
      <c r="A50" s="258"/>
      <c r="B50" s="259"/>
      <c r="C50" s="259"/>
      <c r="D50" s="260"/>
      <c r="E50" s="261"/>
      <c r="F50" s="262"/>
      <c r="G50" s="259"/>
      <c r="H50" s="259"/>
      <c r="I50" s="260"/>
      <c r="J50" s="246"/>
    </row>
    <row r="51" spans="1:10" ht="14.25" x14ac:dyDescent="0.2">
      <c r="A51" s="39"/>
      <c r="B51" s="245"/>
      <c r="C51" s="245"/>
      <c r="D51" s="239"/>
      <c r="E51" s="243"/>
      <c r="F51" s="243"/>
      <c r="G51" s="245"/>
      <c r="H51" s="245"/>
      <c r="I51" s="239"/>
      <c r="J51" s="35"/>
    </row>
    <row r="52" spans="1:10" x14ac:dyDescent="0.2">
      <c r="A52" s="261"/>
      <c r="B52" s="262"/>
      <c r="C52" s="262"/>
      <c r="D52" s="274"/>
      <c r="E52" s="261"/>
      <c r="F52" s="262"/>
      <c r="G52" s="262"/>
      <c r="H52" s="262"/>
      <c r="I52" s="274"/>
      <c r="J52" s="60"/>
    </row>
    <row r="53" spans="1:10" s="247" customFormat="1" ht="14.25" x14ac:dyDescent="0.2">
      <c r="A53" s="39"/>
      <c r="B53" s="253"/>
      <c r="C53" s="253"/>
      <c r="D53" s="252"/>
      <c r="E53" s="263"/>
      <c r="F53" s="263"/>
      <c r="G53" s="270"/>
      <c r="H53" s="270"/>
      <c r="I53" s="252"/>
      <c r="J53" s="107" t="s">
        <v>422</v>
      </c>
    </row>
    <row r="54" spans="1:10" ht="14.25" x14ac:dyDescent="0.2">
      <c r="A54" s="39"/>
      <c r="B54" s="94"/>
      <c r="C54" s="94"/>
      <c r="D54" s="80"/>
      <c r="E54" s="263"/>
      <c r="F54" s="263"/>
      <c r="G54" s="270"/>
      <c r="H54" s="270"/>
      <c r="I54" s="80"/>
      <c r="J54" s="107" t="s">
        <v>423</v>
      </c>
    </row>
    <row r="55" spans="1:10" ht="14.45" customHeight="1" x14ac:dyDescent="0.2">
      <c r="A55" s="264" t="s">
        <v>400</v>
      </c>
      <c r="B55" s="265"/>
      <c r="C55" s="277" t="s">
        <v>423</v>
      </c>
      <c r="D55" s="278"/>
      <c r="E55" s="275" t="s">
        <v>424</v>
      </c>
      <c r="F55" s="276"/>
      <c r="G55" s="271"/>
      <c r="H55" s="272"/>
      <c r="I55" s="272"/>
      <c r="J55" s="273"/>
    </row>
    <row r="56" spans="1:10" ht="14.25" x14ac:dyDescent="0.2">
      <c r="A56" s="39"/>
      <c r="B56" s="94"/>
      <c r="C56" s="270"/>
      <c r="D56" s="270"/>
      <c r="E56" s="263"/>
      <c r="F56" s="263"/>
      <c r="G56" s="269" t="s">
        <v>425</v>
      </c>
      <c r="H56" s="269"/>
      <c r="I56" s="269"/>
      <c r="J56" s="40"/>
    </row>
    <row r="57" spans="1:10" ht="13.9" customHeight="1" x14ac:dyDescent="0.2">
      <c r="A57" s="264" t="s">
        <v>401</v>
      </c>
      <c r="B57" s="265"/>
      <c r="C57" s="271" t="s">
        <v>438</v>
      </c>
      <c r="D57" s="272"/>
      <c r="E57" s="272"/>
      <c r="F57" s="272"/>
      <c r="G57" s="272"/>
      <c r="H57" s="272"/>
      <c r="I57" s="272"/>
      <c r="J57" s="273"/>
    </row>
    <row r="58" spans="1:10" ht="14.25" x14ac:dyDescent="0.2">
      <c r="A58" s="33"/>
      <c r="B58" s="80"/>
      <c r="C58" s="280" t="s">
        <v>402</v>
      </c>
      <c r="D58" s="280"/>
      <c r="E58" s="280"/>
      <c r="F58" s="280"/>
      <c r="G58" s="280"/>
      <c r="H58" s="280"/>
      <c r="I58" s="280"/>
      <c r="J58" s="35"/>
    </row>
    <row r="59" spans="1:10" ht="14.25" x14ac:dyDescent="0.2">
      <c r="A59" s="264" t="s">
        <v>403</v>
      </c>
      <c r="B59" s="265"/>
      <c r="C59" s="281" t="s">
        <v>439</v>
      </c>
      <c r="D59" s="282"/>
      <c r="E59" s="283"/>
      <c r="F59" s="263"/>
      <c r="G59" s="263"/>
      <c r="H59" s="284"/>
      <c r="I59" s="284"/>
      <c r="J59" s="285"/>
    </row>
    <row r="60" spans="1:10" ht="14.25" x14ac:dyDescent="0.2">
      <c r="A60" s="33"/>
      <c r="B60" s="80"/>
      <c r="C60" s="94"/>
      <c r="D60" s="80"/>
      <c r="E60" s="263"/>
      <c r="F60" s="263"/>
      <c r="G60" s="263"/>
      <c r="H60" s="263"/>
      <c r="I60" s="80"/>
      <c r="J60" s="35"/>
    </row>
    <row r="61" spans="1:10" ht="14.45" customHeight="1" x14ac:dyDescent="0.2">
      <c r="A61" s="264" t="s">
        <v>395</v>
      </c>
      <c r="B61" s="265"/>
      <c r="C61" s="266" t="s">
        <v>440</v>
      </c>
      <c r="D61" s="267"/>
      <c r="E61" s="267"/>
      <c r="F61" s="267"/>
      <c r="G61" s="267"/>
      <c r="H61" s="267"/>
      <c r="I61" s="267"/>
      <c r="J61" s="268"/>
    </row>
    <row r="62" spans="1:10" ht="14.25" x14ac:dyDescent="0.2">
      <c r="A62" s="33"/>
      <c r="B62" s="80"/>
      <c r="C62" s="80"/>
      <c r="D62" s="80"/>
      <c r="E62" s="263"/>
      <c r="F62" s="263"/>
      <c r="G62" s="263"/>
      <c r="H62" s="263"/>
      <c r="I62" s="80"/>
      <c r="J62" s="35"/>
    </row>
    <row r="63" spans="1:10" ht="14.25" x14ac:dyDescent="0.2">
      <c r="A63" s="264" t="s">
        <v>426</v>
      </c>
      <c r="B63" s="265"/>
      <c r="C63" s="266" t="s">
        <v>441</v>
      </c>
      <c r="D63" s="267"/>
      <c r="E63" s="267"/>
      <c r="F63" s="267"/>
      <c r="G63" s="267"/>
      <c r="H63" s="267"/>
      <c r="I63" s="267"/>
      <c r="J63" s="268"/>
    </row>
    <row r="64" spans="1:10" ht="14.45" customHeight="1" x14ac:dyDescent="0.2">
      <c r="A64" s="33"/>
      <c r="B64" s="80"/>
      <c r="C64" s="269" t="s">
        <v>427</v>
      </c>
      <c r="D64" s="269"/>
      <c r="E64" s="269"/>
      <c r="F64" s="269"/>
      <c r="G64" s="80"/>
      <c r="H64" s="80"/>
      <c r="I64" s="80"/>
      <c r="J64" s="35"/>
    </row>
    <row r="65" spans="1:10" ht="14.25" x14ac:dyDescent="0.2">
      <c r="A65" s="264" t="s">
        <v>428</v>
      </c>
      <c r="B65" s="265"/>
      <c r="C65" s="266" t="s">
        <v>442</v>
      </c>
      <c r="D65" s="267"/>
      <c r="E65" s="267"/>
      <c r="F65" s="267"/>
      <c r="G65" s="267"/>
      <c r="H65" s="267"/>
      <c r="I65" s="267"/>
      <c r="J65" s="268"/>
    </row>
    <row r="66" spans="1:10" ht="14.45" customHeight="1" x14ac:dyDescent="0.2">
      <c r="A66" s="41"/>
      <c r="B66" s="42"/>
      <c r="C66" s="279" t="s">
        <v>429</v>
      </c>
      <c r="D66" s="279"/>
      <c r="E66" s="279"/>
      <c r="F66" s="279"/>
      <c r="G66" s="279"/>
      <c r="H66" s="42"/>
      <c r="I66" s="42"/>
      <c r="J66" s="43"/>
    </row>
    <row r="73" spans="1:10" ht="27" customHeight="1" x14ac:dyDescent="0.2"/>
    <row r="77" spans="1:10" ht="38.450000000000003" customHeight="1" x14ac:dyDescent="0.2"/>
  </sheetData>
  <sheetProtection algorithmName="SHA-512" hashValue="ovQyVBw1iSYkHwNNwAOcDli/+A7uLNNUMoErZ+0QlggB7o+VLLZvdN7kkmqXZ9QqwSJ2mgGo+00vSLmjb7/Cug==" saltValue="x5KmL1/ZxtzgqZA2waHnmg==" spinCount="100000" sheet="1" objects="1" scenarios="1" formatCells="0" insertRows="0"/>
  <mergeCells count="124">
    <mergeCell ref="A34:D34"/>
    <mergeCell ref="E34:I34"/>
    <mergeCell ref="E35:F35"/>
    <mergeCell ref="G35:H35"/>
    <mergeCell ref="A36:D36"/>
    <mergeCell ref="E49:F49"/>
    <mergeCell ref="E43:F43"/>
    <mergeCell ref="A42:D42"/>
    <mergeCell ref="E42:I42"/>
    <mergeCell ref="C43:D43"/>
    <mergeCell ref="G43:I43"/>
    <mergeCell ref="A44:D44"/>
    <mergeCell ref="E44:I44"/>
    <mergeCell ref="G49:H49"/>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C66:G66"/>
    <mergeCell ref="C58:I58"/>
    <mergeCell ref="A59:B59"/>
    <mergeCell ref="C59:E59"/>
    <mergeCell ref="F59:G59"/>
    <mergeCell ref="H59:J59"/>
    <mergeCell ref="E60:F60"/>
    <mergeCell ref="G60:H60"/>
    <mergeCell ref="A61:B61"/>
    <mergeCell ref="C61:J61"/>
    <mergeCell ref="A50:D50"/>
    <mergeCell ref="E50:I50"/>
    <mergeCell ref="E62:F62"/>
    <mergeCell ref="G62:H62"/>
    <mergeCell ref="A63:B63"/>
    <mergeCell ref="C63:J63"/>
    <mergeCell ref="C64:F64"/>
    <mergeCell ref="A65:B65"/>
    <mergeCell ref="C65:J65"/>
    <mergeCell ref="C56:D56"/>
    <mergeCell ref="E56:F56"/>
    <mergeCell ref="G56:I56"/>
    <mergeCell ref="A57:B57"/>
    <mergeCell ref="C57:J57"/>
    <mergeCell ref="A52:D52"/>
    <mergeCell ref="E52:I52"/>
    <mergeCell ref="E55:F55"/>
    <mergeCell ref="E53:F53"/>
    <mergeCell ref="G53:H53"/>
    <mergeCell ref="E54:F54"/>
    <mergeCell ref="G54:H54"/>
    <mergeCell ref="A55:B55"/>
    <mergeCell ref="C55:D55"/>
    <mergeCell ref="G55:J55"/>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55:D55">
      <formula1>$J$53:$J$54</formula1>
    </dataValidation>
  </dataValidations>
  <pageMargins left="0.7" right="0.7" top="0.75" bottom="0.75" header="0.3" footer="0.3"/>
  <pageSetup paperSize="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view="pageBreakPreview" topLeftCell="A28" zoomScale="110" zoomScaleNormal="100" workbookViewId="0">
      <selection activeCell="I48" sqref="I48"/>
    </sheetView>
  </sheetViews>
  <sheetFormatPr defaultColWidth="8.85546875" defaultRowHeight="12.75" x14ac:dyDescent="0.2"/>
  <cols>
    <col min="1" max="7" width="8.85546875" style="25"/>
    <col min="8" max="9" width="15.7109375" style="59" customWidth="1"/>
    <col min="10" max="10" width="10.28515625" style="25" bestFit="1" customWidth="1"/>
    <col min="11" max="16384" width="8.85546875" style="25"/>
  </cols>
  <sheetData>
    <row r="1" spans="1:9" x14ac:dyDescent="0.2">
      <c r="A1" s="348" t="s">
        <v>1</v>
      </c>
      <c r="B1" s="349"/>
      <c r="C1" s="349"/>
      <c r="D1" s="349"/>
      <c r="E1" s="349"/>
      <c r="F1" s="349"/>
      <c r="G1" s="349"/>
      <c r="H1" s="349"/>
      <c r="I1" s="349"/>
    </row>
    <row r="2" spans="1:9" x14ac:dyDescent="0.2">
      <c r="A2" s="350" t="s">
        <v>443</v>
      </c>
      <c r="B2" s="351"/>
      <c r="C2" s="351"/>
      <c r="D2" s="351"/>
      <c r="E2" s="351"/>
      <c r="F2" s="351"/>
      <c r="G2" s="351"/>
      <c r="H2" s="351"/>
      <c r="I2" s="351"/>
    </row>
    <row r="3" spans="1:9" x14ac:dyDescent="0.2">
      <c r="A3" s="352" t="s">
        <v>361</v>
      </c>
      <c r="B3" s="353"/>
      <c r="C3" s="353"/>
      <c r="D3" s="353"/>
      <c r="E3" s="353"/>
      <c r="F3" s="353"/>
      <c r="G3" s="353"/>
      <c r="H3" s="353"/>
      <c r="I3" s="353"/>
    </row>
    <row r="4" spans="1:9" x14ac:dyDescent="0.2">
      <c r="A4" s="357" t="s">
        <v>646</v>
      </c>
      <c r="B4" s="358"/>
      <c r="C4" s="358"/>
      <c r="D4" s="358"/>
      <c r="E4" s="358"/>
      <c r="F4" s="358"/>
      <c r="G4" s="358"/>
      <c r="H4" s="358"/>
      <c r="I4" s="359"/>
    </row>
    <row r="5" spans="1:9" ht="34.5" thickBot="1" x14ac:dyDescent="0.25">
      <c r="A5" s="363" t="s">
        <v>2</v>
      </c>
      <c r="B5" s="364"/>
      <c r="C5" s="364"/>
      <c r="D5" s="364"/>
      <c r="E5" s="364"/>
      <c r="F5" s="365"/>
      <c r="G5" s="26" t="s">
        <v>113</v>
      </c>
      <c r="H5" s="54" t="s">
        <v>376</v>
      </c>
      <c r="I5" s="55" t="s">
        <v>384</v>
      </c>
    </row>
    <row r="6" spans="1:9" x14ac:dyDescent="0.2">
      <c r="A6" s="360">
        <v>1</v>
      </c>
      <c r="B6" s="361"/>
      <c r="C6" s="361"/>
      <c r="D6" s="361"/>
      <c r="E6" s="361"/>
      <c r="F6" s="362"/>
      <c r="G6" s="27">
        <v>2</v>
      </c>
      <c r="H6" s="28">
        <v>3</v>
      </c>
      <c r="I6" s="28">
        <v>4</v>
      </c>
    </row>
    <row r="7" spans="1:9" x14ac:dyDescent="0.2">
      <c r="A7" s="366"/>
      <c r="B7" s="366"/>
      <c r="C7" s="366"/>
      <c r="D7" s="366"/>
      <c r="E7" s="366"/>
      <c r="F7" s="366"/>
      <c r="G7" s="366"/>
      <c r="H7" s="366"/>
      <c r="I7" s="367"/>
    </row>
    <row r="8" spans="1:9" ht="12.75" customHeight="1" x14ac:dyDescent="0.2">
      <c r="A8" s="368" t="s">
        <v>4</v>
      </c>
      <c r="B8" s="369"/>
      <c r="C8" s="369"/>
      <c r="D8" s="369"/>
      <c r="E8" s="369"/>
      <c r="F8" s="370"/>
      <c r="G8" s="16">
        <v>1</v>
      </c>
      <c r="H8" s="56">
        <v>0</v>
      </c>
      <c r="I8" s="56">
        <v>0</v>
      </c>
    </row>
    <row r="9" spans="1:9" ht="12.75" customHeight="1" x14ac:dyDescent="0.2">
      <c r="A9" s="337" t="s">
        <v>5</v>
      </c>
      <c r="B9" s="338"/>
      <c r="C9" s="338"/>
      <c r="D9" s="338"/>
      <c r="E9" s="338"/>
      <c r="F9" s="339"/>
      <c r="G9" s="17">
        <v>2</v>
      </c>
      <c r="H9" s="57">
        <f>H10+H17+H27+H38+H43</f>
        <v>5856396314</v>
      </c>
      <c r="I9" s="57">
        <f>I10+I17+I27+I38+I43</f>
        <v>6087157859</v>
      </c>
    </row>
    <row r="10" spans="1:9" ht="12.75" customHeight="1" x14ac:dyDescent="0.2">
      <c r="A10" s="354" t="s">
        <v>6</v>
      </c>
      <c r="B10" s="355"/>
      <c r="C10" s="355"/>
      <c r="D10" s="355"/>
      <c r="E10" s="355"/>
      <c r="F10" s="356"/>
      <c r="G10" s="17">
        <v>3</v>
      </c>
      <c r="H10" s="57">
        <f>H11+H12+H13+H14+H15+H16</f>
        <v>56189081</v>
      </c>
      <c r="I10" s="57">
        <f>I11+I12+I13+I14+I15+I16</f>
        <v>46400186</v>
      </c>
    </row>
    <row r="11" spans="1:9" ht="12.75" customHeight="1" x14ac:dyDescent="0.2">
      <c r="A11" s="345" t="s">
        <v>7</v>
      </c>
      <c r="B11" s="346"/>
      <c r="C11" s="346"/>
      <c r="D11" s="346"/>
      <c r="E11" s="346"/>
      <c r="F11" s="347"/>
      <c r="G11" s="16">
        <v>4</v>
      </c>
      <c r="H11" s="56">
        <v>0</v>
      </c>
      <c r="I11" s="56">
        <v>0</v>
      </c>
    </row>
    <row r="12" spans="1:9" ht="23.45" customHeight="1" x14ac:dyDescent="0.2">
      <c r="A12" s="345" t="s">
        <v>8</v>
      </c>
      <c r="B12" s="346"/>
      <c r="C12" s="346"/>
      <c r="D12" s="346"/>
      <c r="E12" s="346"/>
      <c r="F12" s="347"/>
      <c r="G12" s="16">
        <v>5</v>
      </c>
      <c r="H12" s="56">
        <v>48975762</v>
      </c>
      <c r="I12" s="56">
        <v>37551928</v>
      </c>
    </row>
    <row r="13" spans="1:9" ht="12.75" customHeight="1" x14ac:dyDescent="0.2">
      <c r="A13" s="345" t="s">
        <v>9</v>
      </c>
      <c r="B13" s="346"/>
      <c r="C13" s="346"/>
      <c r="D13" s="346"/>
      <c r="E13" s="346"/>
      <c r="F13" s="347"/>
      <c r="G13" s="16">
        <v>6</v>
      </c>
      <c r="H13" s="56">
        <v>6567609</v>
      </c>
      <c r="I13" s="56">
        <v>6567609</v>
      </c>
    </row>
    <row r="14" spans="1:9" ht="12.75" customHeight="1" x14ac:dyDescent="0.2">
      <c r="A14" s="345" t="s">
        <v>10</v>
      </c>
      <c r="B14" s="346"/>
      <c r="C14" s="346"/>
      <c r="D14" s="346"/>
      <c r="E14" s="346"/>
      <c r="F14" s="347"/>
      <c r="G14" s="16">
        <v>7</v>
      </c>
      <c r="H14" s="56">
        <v>0</v>
      </c>
      <c r="I14" s="56">
        <v>0</v>
      </c>
    </row>
    <row r="15" spans="1:9" ht="12.75" customHeight="1" x14ac:dyDescent="0.2">
      <c r="A15" s="345" t="s">
        <v>11</v>
      </c>
      <c r="B15" s="346"/>
      <c r="C15" s="346"/>
      <c r="D15" s="346"/>
      <c r="E15" s="346"/>
      <c r="F15" s="347"/>
      <c r="G15" s="16">
        <v>8</v>
      </c>
      <c r="H15" s="56">
        <v>645710</v>
      </c>
      <c r="I15" s="56">
        <v>2280649</v>
      </c>
    </row>
    <row r="16" spans="1:9" ht="12.75" customHeight="1" x14ac:dyDescent="0.2">
      <c r="A16" s="345" t="s">
        <v>12</v>
      </c>
      <c r="B16" s="346"/>
      <c r="C16" s="346"/>
      <c r="D16" s="346"/>
      <c r="E16" s="346"/>
      <c r="F16" s="347"/>
      <c r="G16" s="16">
        <v>9</v>
      </c>
      <c r="H16" s="56">
        <v>0</v>
      </c>
      <c r="I16" s="56">
        <v>0</v>
      </c>
    </row>
    <row r="17" spans="1:9" ht="12.75" customHeight="1" x14ac:dyDescent="0.2">
      <c r="A17" s="354" t="s">
        <v>13</v>
      </c>
      <c r="B17" s="355"/>
      <c r="C17" s="355"/>
      <c r="D17" s="355"/>
      <c r="E17" s="355"/>
      <c r="F17" s="356"/>
      <c r="G17" s="17">
        <v>10</v>
      </c>
      <c r="H17" s="57">
        <f>H18+H19+H20+H21+H22+H23+H24+H25+H26</f>
        <v>5558203413</v>
      </c>
      <c r="I17" s="57">
        <f>I18+I19+I20+I21+I22+I23+I24+I25+I26</f>
        <v>5662917241</v>
      </c>
    </row>
    <row r="18" spans="1:9" ht="12.75" customHeight="1" x14ac:dyDescent="0.2">
      <c r="A18" s="345" t="s">
        <v>14</v>
      </c>
      <c r="B18" s="346"/>
      <c r="C18" s="346"/>
      <c r="D18" s="346"/>
      <c r="E18" s="346"/>
      <c r="F18" s="347"/>
      <c r="G18" s="16">
        <v>11</v>
      </c>
      <c r="H18" s="56">
        <v>977452631</v>
      </c>
      <c r="I18" s="56">
        <v>976429207</v>
      </c>
    </row>
    <row r="19" spans="1:9" ht="12.75" customHeight="1" x14ac:dyDescent="0.2">
      <c r="A19" s="345" t="s">
        <v>15</v>
      </c>
      <c r="B19" s="346"/>
      <c r="C19" s="346"/>
      <c r="D19" s="346"/>
      <c r="E19" s="346"/>
      <c r="F19" s="347"/>
      <c r="G19" s="16">
        <v>12</v>
      </c>
      <c r="H19" s="56">
        <v>3587267668</v>
      </c>
      <c r="I19" s="56">
        <v>3560463801</v>
      </c>
    </row>
    <row r="20" spans="1:9" ht="12.75" customHeight="1" x14ac:dyDescent="0.2">
      <c r="A20" s="345" t="s">
        <v>16</v>
      </c>
      <c r="B20" s="346"/>
      <c r="C20" s="346"/>
      <c r="D20" s="346"/>
      <c r="E20" s="346"/>
      <c r="F20" s="347"/>
      <c r="G20" s="16">
        <v>13</v>
      </c>
      <c r="H20" s="56">
        <v>516603969</v>
      </c>
      <c r="I20" s="56">
        <v>488743200</v>
      </c>
    </row>
    <row r="21" spans="1:9" ht="12.75" customHeight="1" x14ac:dyDescent="0.2">
      <c r="A21" s="345" t="s">
        <v>17</v>
      </c>
      <c r="B21" s="346"/>
      <c r="C21" s="346"/>
      <c r="D21" s="346"/>
      <c r="E21" s="346"/>
      <c r="F21" s="347"/>
      <c r="G21" s="16">
        <v>14</v>
      </c>
      <c r="H21" s="56">
        <v>145663553</v>
      </c>
      <c r="I21" s="56">
        <v>116542756</v>
      </c>
    </row>
    <row r="22" spans="1:9" ht="12.75" customHeight="1" x14ac:dyDescent="0.2">
      <c r="A22" s="345" t="s">
        <v>18</v>
      </c>
      <c r="B22" s="346"/>
      <c r="C22" s="346"/>
      <c r="D22" s="346"/>
      <c r="E22" s="346"/>
      <c r="F22" s="347"/>
      <c r="G22" s="16">
        <v>15</v>
      </c>
      <c r="H22" s="56">
        <v>0</v>
      </c>
      <c r="I22" s="56">
        <v>0</v>
      </c>
    </row>
    <row r="23" spans="1:9" ht="12.75" customHeight="1" x14ac:dyDescent="0.2">
      <c r="A23" s="345" t="s">
        <v>19</v>
      </c>
      <c r="B23" s="346"/>
      <c r="C23" s="346"/>
      <c r="D23" s="346"/>
      <c r="E23" s="346"/>
      <c r="F23" s="347"/>
      <c r="G23" s="16">
        <v>16</v>
      </c>
      <c r="H23" s="56">
        <v>2947521</v>
      </c>
      <c r="I23" s="56">
        <v>988061</v>
      </c>
    </row>
    <row r="24" spans="1:9" ht="12.75" customHeight="1" x14ac:dyDescent="0.2">
      <c r="A24" s="345" t="s">
        <v>20</v>
      </c>
      <c r="B24" s="346"/>
      <c r="C24" s="346"/>
      <c r="D24" s="346"/>
      <c r="E24" s="346"/>
      <c r="F24" s="347"/>
      <c r="G24" s="16">
        <v>17</v>
      </c>
      <c r="H24" s="56">
        <v>247269828</v>
      </c>
      <c r="I24" s="56">
        <v>443016063</v>
      </c>
    </row>
    <row r="25" spans="1:9" ht="12.75" customHeight="1" x14ac:dyDescent="0.2">
      <c r="A25" s="345" t="s">
        <v>21</v>
      </c>
      <c r="B25" s="346"/>
      <c r="C25" s="346"/>
      <c r="D25" s="346"/>
      <c r="E25" s="346"/>
      <c r="F25" s="347"/>
      <c r="G25" s="16">
        <v>18</v>
      </c>
      <c r="H25" s="56">
        <v>74548777</v>
      </c>
      <c r="I25" s="56">
        <v>72791725</v>
      </c>
    </row>
    <row r="26" spans="1:9" ht="12.75" customHeight="1" x14ac:dyDescent="0.2">
      <c r="A26" s="345" t="s">
        <v>22</v>
      </c>
      <c r="B26" s="346"/>
      <c r="C26" s="346"/>
      <c r="D26" s="346"/>
      <c r="E26" s="346"/>
      <c r="F26" s="347"/>
      <c r="G26" s="16">
        <v>19</v>
      </c>
      <c r="H26" s="56">
        <v>6449466</v>
      </c>
      <c r="I26" s="56">
        <v>3942428</v>
      </c>
    </row>
    <row r="27" spans="1:9" ht="12.75" customHeight="1" x14ac:dyDescent="0.2">
      <c r="A27" s="354" t="s">
        <v>23</v>
      </c>
      <c r="B27" s="355"/>
      <c r="C27" s="355"/>
      <c r="D27" s="355"/>
      <c r="E27" s="355"/>
      <c r="F27" s="356"/>
      <c r="G27" s="17">
        <v>20</v>
      </c>
      <c r="H27" s="57">
        <f>SUM(H28:H37)</f>
        <v>48171781</v>
      </c>
      <c r="I27" s="57">
        <f>SUM(I28:I37)</f>
        <v>46430294</v>
      </c>
    </row>
    <row r="28" spans="1:9" ht="12.75" customHeight="1" x14ac:dyDescent="0.2">
      <c r="A28" s="345" t="s">
        <v>24</v>
      </c>
      <c r="B28" s="346"/>
      <c r="C28" s="346"/>
      <c r="D28" s="346"/>
      <c r="E28" s="346"/>
      <c r="F28" s="347"/>
      <c r="G28" s="16">
        <v>21</v>
      </c>
      <c r="H28" s="116">
        <v>0</v>
      </c>
      <c r="I28" s="56">
        <v>0</v>
      </c>
    </row>
    <row r="29" spans="1:9" ht="12.75" customHeight="1" x14ac:dyDescent="0.2">
      <c r="A29" s="345" t="s">
        <v>25</v>
      </c>
      <c r="B29" s="346"/>
      <c r="C29" s="346"/>
      <c r="D29" s="346"/>
      <c r="E29" s="346"/>
      <c r="F29" s="347"/>
      <c r="G29" s="16">
        <v>22</v>
      </c>
      <c r="H29" s="56">
        <v>0</v>
      </c>
      <c r="I29" s="56">
        <v>0</v>
      </c>
    </row>
    <row r="30" spans="1:9" ht="12.75" customHeight="1" x14ac:dyDescent="0.2">
      <c r="A30" s="345" t="s">
        <v>26</v>
      </c>
      <c r="B30" s="346"/>
      <c r="C30" s="346"/>
      <c r="D30" s="346"/>
      <c r="E30" s="346"/>
      <c r="F30" s="347"/>
      <c r="G30" s="16">
        <v>23</v>
      </c>
      <c r="H30" s="56">
        <v>0</v>
      </c>
      <c r="I30" s="56">
        <v>0</v>
      </c>
    </row>
    <row r="31" spans="1:9" ht="24.6" customHeight="1" x14ac:dyDescent="0.2">
      <c r="A31" s="345" t="s">
        <v>27</v>
      </c>
      <c r="B31" s="346"/>
      <c r="C31" s="346"/>
      <c r="D31" s="346"/>
      <c r="E31" s="346"/>
      <c r="F31" s="347"/>
      <c r="G31" s="16">
        <v>24</v>
      </c>
      <c r="H31" s="56">
        <v>47667787</v>
      </c>
      <c r="I31" s="56">
        <v>46054207</v>
      </c>
    </row>
    <row r="32" spans="1:9" ht="24" customHeight="1" x14ac:dyDescent="0.2">
      <c r="A32" s="345" t="s">
        <v>28</v>
      </c>
      <c r="B32" s="346"/>
      <c r="C32" s="346"/>
      <c r="D32" s="346"/>
      <c r="E32" s="346"/>
      <c r="F32" s="347"/>
      <c r="G32" s="16">
        <v>25</v>
      </c>
      <c r="H32" s="56">
        <v>0</v>
      </c>
      <c r="I32" s="56">
        <v>0</v>
      </c>
    </row>
    <row r="33" spans="1:9" ht="26.45" customHeight="1" x14ac:dyDescent="0.2">
      <c r="A33" s="345" t="s">
        <v>29</v>
      </c>
      <c r="B33" s="346"/>
      <c r="C33" s="346"/>
      <c r="D33" s="346"/>
      <c r="E33" s="346"/>
      <c r="F33" s="347"/>
      <c r="G33" s="16">
        <v>26</v>
      </c>
      <c r="H33" s="56">
        <v>0</v>
      </c>
      <c r="I33" s="56">
        <v>0</v>
      </c>
    </row>
    <row r="34" spans="1:9" ht="12.75" customHeight="1" x14ac:dyDescent="0.2">
      <c r="A34" s="345" t="s">
        <v>30</v>
      </c>
      <c r="B34" s="346"/>
      <c r="C34" s="346"/>
      <c r="D34" s="346"/>
      <c r="E34" s="346"/>
      <c r="F34" s="347"/>
      <c r="G34" s="16">
        <v>27</v>
      </c>
      <c r="H34" s="116">
        <v>220656</v>
      </c>
      <c r="I34" s="56">
        <v>147054</v>
      </c>
    </row>
    <row r="35" spans="1:9" ht="12.75" customHeight="1" x14ac:dyDescent="0.2">
      <c r="A35" s="345" t="s">
        <v>31</v>
      </c>
      <c r="B35" s="346"/>
      <c r="C35" s="346"/>
      <c r="D35" s="346"/>
      <c r="E35" s="346"/>
      <c r="F35" s="347"/>
      <c r="G35" s="16">
        <v>28</v>
      </c>
      <c r="H35" s="56">
        <v>113338</v>
      </c>
      <c r="I35" s="56">
        <v>89033</v>
      </c>
    </row>
    <row r="36" spans="1:9" ht="12.75" customHeight="1" x14ac:dyDescent="0.2">
      <c r="A36" s="345" t="s">
        <v>32</v>
      </c>
      <c r="B36" s="346"/>
      <c r="C36" s="346"/>
      <c r="D36" s="346"/>
      <c r="E36" s="346"/>
      <c r="F36" s="347"/>
      <c r="G36" s="16">
        <v>29</v>
      </c>
      <c r="H36" s="56">
        <v>0</v>
      </c>
      <c r="I36" s="56">
        <v>0</v>
      </c>
    </row>
    <row r="37" spans="1:9" ht="12.75" customHeight="1" x14ac:dyDescent="0.2">
      <c r="A37" s="345" t="s">
        <v>33</v>
      </c>
      <c r="B37" s="346"/>
      <c r="C37" s="346"/>
      <c r="D37" s="346"/>
      <c r="E37" s="346"/>
      <c r="F37" s="347"/>
      <c r="G37" s="16">
        <v>30</v>
      </c>
      <c r="H37" s="56">
        <v>170000</v>
      </c>
      <c r="I37" s="56">
        <v>140000</v>
      </c>
    </row>
    <row r="38" spans="1:9" ht="12.75" customHeight="1" x14ac:dyDescent="0.2">
      <c r="A38" s="354" t="s">
        <v>34</v>
      </c>
      <c r="B38" s="355"/>
      <c r="C38" s="355"/>
      <c r="D38" s="355"/>
      <c r="E38" s="355"/>
      <c r="F38" s="356"/>
      <c r="G38" s="17">
        <v>31</v>
      </c>
      <c r="H38" s="57">
        <f>H39+H40+H41+H42</f>
        <v>0</v>
      </c>
      <c r="I38" s="57">
        <f>I39+I40+I41+I42</f>
        <v>0</v>
      </c>
    </row>
    <row r="39" spans="1:9" ht="12.75" customHeight="1" x14ac:dyDescent="0.2">
      <c r="A39" s="345" t="s">
        <v>35</v>
      </c>
      <c r="B39" s="346"/>
      <c r="C39" s="346"/>
      <c r="D39" s="346"/>
      <c r="E39" s="346"/>
      <c r="F39" s="347"/>
      <c r="G39" s="16">
        <v>32</v>
      </c>
      <c r="H39" s="116">
        <v>0</v>
      </c>
      <c r="I39" s="56">
        <v>0</v>
      </c>
    </row>
    <row r="40" spans="1:9" ht="12.75" customHeight="1" x14ac:dyDescent="0.2">
      <c r="A40" s="345" t="s">
        <v>36</v>
      </c>
      <c r="B40" s="346"/>
      <c r="C40" s="346"/>
      <c r="D40" s="346"/>
      <c r="E40" s="346"/>
      <c r="F40" s="347"/>
      <c r="G40" s="16">
        <v>33</v>
      </c>
      <c r="H40" s="56">
        <v>0</v>
      </c>
      <c r="I40" s="56">
        <v>0</v>
      </c>
    </row>
    <row r="41" spans="1:9" ht="12.75" customHeight="1" x14ac:dyDescent="0.2">
      <c r="A41" s="345" t="s">
        <v>37</v>
      </c>
      <c r="B41" s="346"/>
      <c r="C41" s="346"/>
      <c r="D41" s="346"/>
      <c r="E41" s="346"/>
      <c r="F41" s="347"/>
      <c r="G41" s="16">
        <v>34</v>
      </c>
      <c r="H41" s="56">
        <v>0</v>
      </c>
      <c r="I41" s="56">
        <v>0</v>
      </c>
    </row>
    <row r="42" spans="1:9" ht="12.75" customHeight="1" x14ac:dyDescent="0.2">
      <c r="A42" s="345" t="s">
        <v>38</v>
      </c>
      <c r="B42" s="346"/>
      <c r="C42" s="346"/>
      <c r="D42" s="346"/>
      <c r="E42" s="346"/>
      <c r="F42" s="347"/>
      <c r="G42" s="16">
        <v>35</v>
      </c>
      <c r="H42" s="56">
        <v>0</v>
      </c>
      <c r="I42" s="56">
        <v>0</v>
      </c>
    </row>
    <row r="43" spans="1:9" ht="12.75" customHeight="1" x14ac:dyDescent="0.2">
      <c r="A43" s="329" t="s">
        <v>39</v>
      </c>
      <c r="B43" s="330"/>
      <c r="C43" s="330"/>
      <c r="D43" s="330"/>
      <c r="E43" s="330"/>
      <c r="F43" s="331"/>
      <c r="G43" s="16">
        <v>36</v>
      </c>
      <c r="H43" s="56">
        <v>193832039</v>
      </c>
      <c r="I43" s="56">
        <v>331410138</v>
      </c>
    </row>
    <row r="44" spans="1:9" ht="12.75" customHeight="1" x14ac:dyDescent="0.2">
      <c r="A44" s="337" t="s">
        <v>40</v>
      </c>
      <c r="B44" s="338"/>
      <c r="C44" s="338"/>
      <c r="D44" s="338"/>
      <c r="E44" s="338"/>
      <c r="F44" s="339"/>
      <c r="G44" s="17">
        <v>37</v>
      </c>
      <c r="H44" s="57">
        <f>H45+H53+H60+H70</f>
        <v>618567076</v>
      </c>
      <c r="I44" s="57">
        <f>I45+I53+I60+I70</f>
        <v>737066269</v>
      </c>
    </row>
    <row r="45" spans="1:9" ht="12.75" customHeight="1" x14ac:dyDescent="0.2">
      <c r="A45" s="354" t="s">
        <v>41</v>
      </c>
      <c r="B45" s="355"/>
      <c r="C45" s="355"/>
      <c r="D45" s="355"/>
      <c r="E45" s="355"/>
      <c r="F45" s="356"/>
      <c r="G45" s="17">
        <v>38</v>
      </c>
      <c r="H45" s="57">
        <f>SUM(H46:H52)</f>
        <v>25825011</v>
      </c>
      <c r="I45" s="57">
        <f>SUM(I46:I52)</f>
        <v>30335208</v>
      </c>
    </row>
    <row r="46" spans="1:9" ht="12.75" customHeight="1" x14ac:dyDescent="0.2">
      <c r="A46" s="345" t="s">
        <v>42</v>
      </c>
      <c r="B46" s="346"/>
      <c r="C46" s="346"/>
      <c r="D46" s="346"/>
      <c r="E46" s="346"/>
      <c r="F46" s="347"/>
      <c r="G46" s="16">
        <v>39</v>
      </c>
      <c r="H46" s="116">
        <v>25557290</v>
      </c>
      <c r="I46" s="56">
        <v>29329354</v>
      </c>
    </row>
    <row r="47" spans="1:9" ht="12.75" customHeight="1" x14ac:dyDescent="0.2">
      <c r="A47" s="345" t="s">
        <v>43</v>
      </c>
      <c r="B47" s="346"/>
      <c r="C47" s="346"/>
      <c r="D47" s="346"/>
      <c r="E47" s="346"/>
      <c r="F47" s="347"/>
      <c r="G47" s="16">
        <v>40</v>
      </c>
      <c r="H47" s="56">
        <v>0</v>
      </c>
      <c r="I47" s="56">
        <v>0</v>
      </c>
    </row>
    <row r="48" spans="1:9" ht="12.75" customHeight="1" x14ac:dyDescent="0.2">
      <c r="A48" s="345" t="s">
        <v>44</v>
      </c>
      <c r="B48" s="346"/>
      <c r="C48" s="346"/>
      <c r="D48" s="346"/>
      <c r="E48" s="346"/>
      <c r="F48" s="347"/>
      <c r="G48" s="16">
        <v>41</v>
      </c>
      <c r="H48" s="56">
        <v>0</v>
      </c>
      <c r="I48" s="56">
        <v>0</v>
      </c>
    </row>
    <row r="49" spans="1:9" ht="12.75" customHeight="1" x14ac:dyDescent="0.2">
      <c r="A49" s="345" t="s">
        <v>45</v>
      </c>
      <c r="B49" s="346"/>
      <c r="C49" s="346"/>
      <c r="D49" s="346"/>
      <c r="E49" s="346"/>
      <c r="F49" s="347"/>
      <c r="G49" s="16">
        <v>42</v>
      </c>
      <c r="H49" s="116">
        <v>221443</v>
      </c>
      <c r="I49" s="56">
        <v>973867</v>
      </c>
    </row>
    <row r="50" spans="1:9" ht="12.75" customHeight="1" x14ac:dyDescent="0.2">
      <c r="A50" s="345" t="s">
        <v>46</v>
      </c>
      <c r="B50" s="346"/>
      <c r="C50" s="346"/>
      <c r="D50" s="346"/>
      <c r="E50" s="346"/>
      <c r="F50" s="347"/>
      <c r="G50" s="16">
        <v>43</v>
      </c>
      <c r="H50" s="56">
        <v>46278</v>
      </c>
      <c r="I50" s="56">
        <v>31987</v>
      </c>
    </row>
    <row r="51" spans="1:9" ht="12.75" customHeight="1" x14ac:dyDescent="0.2">
      <c r="A51" s="345" t="s">
        <v>47</v>
      </c>
      <c r="B51" s="346"/>
      <c r="C51" s="346"/>
      <c r="D51" s="346"/>
      <c r="E51" s="346"/>
      <c r="F51" s="347"/>
      <c r="G51" s="16">
        <v>44</v>
      </c>
      <c r="H51" s="56">
        <v>0</v>
      </c>
      <c r="I51" s="56">
        <v>0</v>
      </c>
    </row>
    <row r="52" spans="1:9" ht="12.75" customHeight="1" x14ac:dyDescent="0.2">
      <c r="A52" s="345" t="s">
        <v>48</v>
      </c>
      <c r="B52" s="346"/>
      <c r="C52" s="346"/>
      <c r="D52" s="346"/>
      <c r="E52" s="346"/>
      <c r="F52" s="347"/>
      <c r="G52" s="16">
        <v>45</v>
      </c>
      <c r="H52" s="56">
        <v>0</v>
      </c>
      <c r="I52" s="56">
        <v>0</v>
      </c>
    </row>
    <row r="53" spans="1:9" ht="12.75" customHeight="1" x14ac:dyDescent="0.2">
      <c r="A53" s="354" t="s">
        <v>49</v>
      </c>
      <c r="B53" s="355"/>
      <c r="C53" s="355"/>
      <c r="D53" s="355"/>
      <c r="E53" s="355"/>
      <c r="F53" s="356"/>
      <c r="G53" s="17">
        <v>46</v>
      </c>
      <c r="H53" s="57">
        <f>SUM(H54:H59)</f>
        <v>41771516</v>
      </c>
      <c r="I53" s="57">
        <f>SUM(I54:I59)</f>
        <v>40184920</v>
      </c>
    </row>
    <row r="54" spans="1:9" ht="12.75" customHeight="1" x14ac:dyDescent="0.2">
      <c r="A54" s="345" t="s">
        <v>50</v>
      </c>
      <c r="B54" s="346"/>
      <c r="C54" s="346"/>
      <c r="D54" s="346"/>
      <c r="E54" s="346"/>
      <c r="F54" s="347"/>
      <c r="G54" s="16">
        <v>47</v>
      </c>
      <c r="H54" s="116">
        <v>383</v>
      </c>
      <c r="I54" s="56">
        <v>0</v>
      </c>
    </row>
    <row r="55" spans="1:9" ht="12.75" customHeight="1" x14ac:dyDescent="0.2">
      <c r="A55" s="345" t="s">
        <v>51</v>
      </c>
      <c r="B55" s="346"/>
      <c r="C55" s="346"/>
      <c r="D55" s="346"/>
      <c r="E55" s="346"/>
      <c r="F55" s="347"/>
      <c r="G55" s="16">
        <v>48</v>
      </c>
      <c r="H55" s="56">
        <v>2382857</v>
      </c>
      <c r="I55" s="56">
        <v>1598603</v>
      </c>
    </row>
    <row r="56" spans="1:9" ht="12.75" customHeight="1" x14ac:dyDescent="0.2">
      <c r="A56" s="345" t="s">
        <v>52</v>
      </c>
      <c r="B56" s="346"/>
      <c r="C56" s="346"/>
      <c r="D56" s="346"/>
      <c r="E56" s="346"/>
      <c r="F56" s="347"/>
      <c r="G56" s="16">
        <v>49</v>
      </c>
      <c r="H56" s="56">
        <v>18474596</v>
      </c>
      <c r="I56" s="56">
        <v>23776150</v>
      </c>
    </row>
    <row r="57" spans="1:9" ht="12.75" customHeight="1" x14ac:dyDescent="0.2">
      <c r="A57" s="345" t="s">
        <v>53</v>
      </c>
      <c r="B57" s="346"/>
      <c r="C57" s="346"/>
      <c r="D57" s="346"/>
      <c r="E57" s="346"/>
      <c r="F57" s="347"/>
      <c r="G57" s="16">
        <v>50</v>
      </c>
      <c r="H57" s="56">
        <v>936299</v>
      </c>
      <c r="I57" s="56">
        <v>297549</v>
      </c>
    </row>
    <row r="58" spans="1:9" ht="12.75" customHeight="1" x14ac:dyDescent="0.2">
      <c r="A58" s="345" t="s">
        <v>54</v>
      </c>
      <c r="B58" s="346"/>
      <c r="C58" s="346"/>
      <c r="D58" s="346"/>
      <c r="E58" s="346"/>
      <c r="F58" s="347"/>
      <c r="G58" s="16">
        <v>51</v>
      </c>
      <c r="H58" s="56">
        <v>18377083</v>
      </c>
      <c r="I58" s="56">
        <v>10162443</v>
      </c>
    </row>
    <row r="59" spans="1:9" ht="12.75" customHeight="1" x14ac:dyDescent="0.2">
      <c r="A59" s="345" t="s">
        <v>55</v>
      </c>
      <c r="B59" s="346"/>
      <c r="C59" s="346"/>
      <c r="D59" s="346"/>
      <c r="E59" s="346"/>
      <c r="F59" s="347"/>
      <c r="G59" s="16">
        <v>52</v>
      </c>
      <c r="H59" s="56">
        <v>1600298</v>
      </c>
      <c r="I59" s="56">
        <v>4350175</v>
      </c>
    </row>
    <row r="60" spans="1:9" ht="12.75" customHeight="1" x14ac:dyDescent="0.2">
      <c r="A60" s="354" t="s">
        <v>56</v>
      </c>
      <c r="B60" s="355"/>
      <c r="C60" s="355"/>
      <c r="D60" s="355"/>
      <c r="E60" s="355"/>
      <c r="F60" s="356"/>
      <c r="G60" s="17">
        <v>53</v>
      </c>
      <c r="H60" s="57">
        <f>SUM(H61:H69)</f>
        <v>827911</v>
      </c>
      <c r="I60" s="57">
        <f>SUM(I61:I69)</f>
        <v>613241</v>
      </c>
    </row>
    <row r="61" spans="1:9" ht="12.75" customHeight="1" x14ac:dyDescent="0.2">
      <c r="A61" s="345" t="s">
        <v>24</v>
      </c>
      <c r="B61" s="346"/>
      <c r="C61" s="346"/>
      <c r="D61" s="346"/>
      <c r="E61" s="346"/>
      <c r="F61" s="347"/>
      <c r="G61" s="16">
        <v>54</v>
      </c>
      <c r="H61" s="56">
        <v>0</v>
      </c>
      <c r="I61" s="56">
        <v>0</v>
      </c>
    </row>
    <row r="62" spans="1:9" ht="12.75" customHeight="1" x14ac:dyDescent="0.2">
      <c r="A62" s="345" t="s">
        <v>25</v>
      </c>
      <c r="B62" s="346"/>
      <c r="C62" s="346"/>
      <c r="D62" s="346"/>
      <c r="E62" s="346"/>
      <c r="F62" s="347"/>
      <c r="G62" s="16">
        <v>55</v>
      </c>
      <c r="H62" s="56">
        <v>0</v>
      </c>
      <c r="I62" s="56">
        <v>0</v>
      </c>
    </row>
    <row r="63" spans="1:9" ht="12.75" customHeight="1" x14ac:dyDescent="0.2">
      <c r="A63" s="345" t="s">
        <v>26</v>
      </c>
      <c r="B63" s="346"/>
      <c r="C63" s="346"/>
      <c r="D63" s="346"/>
      <c r="E63" s="346"/>
      <c r="F63" s="347"/>
      <c r="G63" s="16">
        <v>56</v>
      </c>
      <c r="H63" s="56">
        <v>0</v>
      </c>
      <c r="I63" s="56">
        <v>0</v>
      </c>
    </row>
    <row r="64" spans="1:9" ht="23.45" customHeight="1" x14ac:dyDescent="0.2">
      <c r="A64" s="345" t="s">
        <v>57</v>
      </c>
      <c r="B64" s="346"/>
      <c r="C64" s="346"/>
      <c r="D64" s="346"/>
      <c r="E64" s="346"/>
      <c r="F64" s="347"/>
      <c r="G64" s="16">
        <v>57</v>
      </c>
      <c r="H64" s="56">
        <v>0</v>
      </c>
      <c r="I64" s="56">
        <v>0</v>
      </c>
    </row>
    <row r="65" spans="1:9" ht="21" customHeight="1" x14ac:dyDescent="0.2">
      <c r="A65" s="345" t="s">
        <v>28</v>
      </c>
      <c r="B65" s="346"/>
      <c r="C65" s="346"/>
      <c r="D65" s="346"/>
      <c r="E65" s="346"/>
      <c r="F65" s="347"/>
      <c r="G65" s="16">
        <v>58</v>
      </c>
      <c r="H65" s="56">
        <v>0</v>
      </c>
      <c r="I65" s="56">
        <v>0</v>
      </c>
    </row>
    <row r="66" spans="1:9" ht="22.9" customHeight="1" x14ac:dyDescent="0.2">
      <c r="A66" s="345" t="s">
        <v>29</v>
      </c>
      <c r="B66" s="346"/>
      <c r="C66" s="346"/>
      <c r="D66" s="346"/>
      <c r="E66" s="346"/>
      <c r="F66" s="347"/>
      <c r="G66" s="16">
        <v>59</v>
      </c>
      <c r="H66" s="56">
        <v>0</v>
      </c>
      <c r="I66" s="56">
        <v>0</v>
      </c>
    </row>
    <row r="67" spans="1:9" ht="12.75" customHeight="1" x14ac:dyDescent="0.2">
      <c r="A67" s="345" t="s">
        <v>30</v>
      </c>
      <c r="B67" s="346"/>
      <c r="C67" s="346"/>
      <c r="D67" s="346"/>
      <c r="E67" s="346"/>
      <c r="F67" s="347"/>
      <c r="G67" s="16">
        <v>60</v>
      </c>
      <c r="H67" s="56">
        <v>0</v>
      </c>
      <c r="I67" s="56">
        <v>0</v>
      </c>
    </row>
    <row r="68" spans="1:9" ht="12.75" customHeight="1" x14ac:dyDescent="0.2">
      <c r="A68" s="345" t="s">
        <v>31</v>
      </c>
      <c r="B68" s="346"/>
      <c r="C68" s="346"/>
      <c r="D68" s="346"/>
      <c r="E68" s="346"/>
      <c r="F68" s="347"/>
      <c r="G68" s="16">
        <v>61</v>
      </c>
      <c r="H68" s="56">
        <v>687761</v>
      </c>
      <c r="I68" s="56">
        <v>613241</v>
      </c>
    </row>
    <row r="69" spans="1:9" ht="12.75" customHeight="1" x14ac:dyDescent="0.2">
      <c r="A69" s="345" t="s">
        <v>58</v>
      </c>
      <c r="B69" s="346"/>
      <c r="C69" s="346"/>
      <c r="D69" s="346"/>
      <c r="E69" s="346"/>
      <c r="F69" s="347"/>
      <c r="G69" s="16">
        <v>62</v>
      </c>
      <c r="H69" s="56">
        <v>140150</v>
      </c>
      <c r="I69" s="56">
        <v>0</v>
      </c>
    </row>
    <row r="70" spans="1:9" ht="12.75" customHeight="1" x14ac:dyDescent="0.2">
      <c r="A70" s="329" t="s">
        <v>59</v>
      </c>
      <c r="B70" s="330"/>
      <c r="C70" s="330"/>
      <c r="D70" s="330"/>
      <c r="E70" s="330"/>
      <c r="F70" s="331"/>
      <c r="G70" s="16">
        <v>63</v>
      </c>
      <c r="H70" s="56">
        <v>550142638</v>
      </c>
      <c r="I70" s="56">
        <v>665932900</v>
      </c>
    </row>
    <row r="71" spans="1:9" ht="12.75" customHeight="1" x14ac:dyDescent="0.2">
      <c r="A71" s="332" t="s">
        <v>60</v>
      </c>
      <c r="B71" s="333"/>
      <c r="C71" s="333"/>
      <c r="D71" s="333"/>
      <c r="E71" s="333"/>
      <c r="F71" s="334"/>
      <c r="G71" s="16">
        <v>64</v>
      </c>
      <c r="H71" s="56">
        <v>20339193</v>
      </c>
      <c r="I71" s="56">
        <v>55358952</v>
      </c>
    </row>
    <row r="72" spans="1:9" ht="12.75" customHeight="1" x14ac:dyDescent="0.2">
      <c r="A72" s="337" t="s">
        <v>61</v>
      </c>
      <c r="B72" s="338"/>
      <c r="C72" s="338"/>
      <c r="D72" s="338"/>
      <c r="E72" s="338"/>
      <c r="F72" s="339"/>
      <c r="G72" s="17">
        <v>65</v>
      </c>
      <c r="H72" s="57">
        <f>H8+H9+H44+H71</f>
        <v>6495302583</v>
      </c>
      <c r="I72" s="57">
        <f>I8+I9+I44+I71</f>
        <v>6879583080</v>
      </c>
    </row>
    <row r="73" spans="1:9" ht="12.75" customHeight="1" x14ac:dyDescent="0.2">
      <c r="A73" s="340" t="s">
        <v>62</v>
      </c>
      <c r="B73" s="341"/>
      <c r="C73" s="341"/>
      <c r="D73" s="341"/>
      <c r="E73" s="341"/>
      <c r="F73" s="342"/>
      <c r="G73" s="19">
        <v>66</v>
      </c>
      <c r="H73" s="58">
        <v>54355927</v>
      </c>
      <c r="I73" s="58">
        <v>54261380</v>
      </c>
    </row>
    <row r="74" spans="1:9" x14ac:dyDescent="0.2">
      <c r="A74" s="343" t="s">
        <v>63</v>
      </c>
      <c r="B74" s="344"/>
      <c r="C74" s="344"/>
      <c r="D74" s="344"/>
      <c r="E74" s="344"/>
      <c r="F74" s="344"/>
      <c r="G74" s="344"/>
      <c r="H74" s="344"/>
      <c r="I74" s="344"/>
    </row>
    <row r="75" spans="1:9" ht="12.75" customHeight="1" x14ac:dyDescent="0.2">
      <c r="A75" s="327" t="s">
        <v>64</v>
      </c>
      <c r="B75" s="327"/>
      <c r="C75" s="327"/>
      <c r="D75" s="327"/>
      <c r="E75" s="327"/>
      <c r="F75" s="327"/>
      <c r="G75" s="17">
        <v>67</v>
      </c>
      <c r="H75" s="57">
        <f>H76+H77+H78+H84+H85+H89+H92+H95</f>
        <v>3219069759</v>
      </c>
      <c r="I75" s="57">
        <f>I76+I77+I78+I84+I85+I89+I92+I95</f>
        <v>2863857326</v>
      </c>
    </row>
    <row r="76" spans="1:9" ht="12.75" customHeight="1" x14ac:dyDescent="0.2">
      <c r="A76" s="335" t="s">
        <v>65</v>
      </c>
      <c r="B76" s="335"/>
      <c r="C76" s="335"/>
      <c r="D76" s="335"/>
      <c r="E76" s="335"/>
      <c r="F76" s="335"/>
      <c r="G76" s="16">
        <v>68</v>
      </c>
      <c r="H76" s="56">
        <v>1672021210</v>
      </c>
      <c r="I76" s="56">
        <v>1672021210</v>
      </c>
    </row>
    <row r="77" spans="1:9" ht="12.75" customHeight="1" x14ac:dyDescent="0.2">
      <c r="A77" s="335" t="s">
        <v>66</v>
      </c>
      <c r="B77" s="335"/>
      <c r="C77" s="335"/>
      <c r="D77" s="335"/>
      <c r="E77" s="335"/>
      <c r="F77" s="335"/>
      <c r="G77" s="16">
        <v>69</v>
      </c>
      <c r="H77" s="56">
        <v>5223432</v>
      </c>
      <c r="I77" s="56">
        <v>5223432</v>
      </c>
    </row>
    <row r="78" spans="1:9" ht="12.75" customHeight="1" x14ac:dyDescent="0.2">
      <c r="A78" s="336" t="s">
        <v>67</v>
      </c>
      <c r="B78" s="336"/>
      <c r="C78" s="336"/>
      <c r="D78" s="336"/>
      <c r="E78" s="336"/>
      <c r="F78" s="336"/>
      <c r="G78" s="17">
        <v>70</v>
      </c>
      <c r="H78" s="57">
        <f>SUM(H79:H83)</f>
        <v>95998078</v>
      </c>
      <c r="I78" s="57">
        <f>SUM(I79:I83)</f>
        <v>98511512</v>
      </c>
    </row>
    <row r="79" spans="1:9" ht="12.75" customHeight="1" x14ac:dyDescent="0.2">
      <c r="A79" s="325" t="s">
        <v>68</v>
      </c>
      <c r="B79" s="325"/>
      <c r="C79" s="325"/>
      <c r="D79" s="325"/>
      <c r="E79" s="325"/>
      <c r="F79" s="325"/>
      <c r="G79" s="16">
        <v>71</v>
      </c>
      <c r="H79" s="56">
        <v>83601061</v>
      </c>
      <c r="I79" s="56">
        <v>83601061</v>
      </c>
    </row>
    <row r="80" spans="1:9" ht="12.75" customHeight="1" x14ac:dyDescent="0.2">
      <c r="A80" s="325" t="s">
        <v>69</v>
      </c>
      <c r="B80" s="325"/>
      <c r="C80" s="325"/>
      <c r="D80" s="325"/>
      <c r="E80" s="325"/>
      <c r="F80" s="325"/>
      <c r="G80" s="16">
        <v>72</v>
      </c>
      <c r="H80" s="56">
        <v>136815284</v>
      </c>
      <c r="I80" s="56">
        <v>136815284</v>
      </c>
    </row>
    <row r="81" spans="1:9" ht="12.75" customHeight="1" x14ac:dyDescent="0.2">
      <c r="A81" s="325" t="s">
        <v>70</v>
      </c>
      <c r="B81" s="325"/>
      <c r="C81" s="325"/>
      <c r="D81" s="325"/>
      <c r="E81" s="325"/>
      <c r="F81" s="325"/>
      <c r="G81" s="16">
        <v>73</v>
      </c>
      <c r="H81" s="56">
        <v>-124418267</v>
      </c>
      <c r="I81" s="56">
        <v>-124418267</v>
      </c>
    </row>
    <row r="82" spans="1:9" ht="12.75" customHeight="1" x14ac:dyDescent="0.2">
      <c r="A82" s="325" t="s">
        <v>71</v>
      </c>
      <c r="B82" s="325"/>
      <c r="C82" s="325"/>
      <c r="D82" s="325"/>
      <c r="E82" s="325"/>
      <c r="F82" s="325"/>
      <c r="G82" s="16">
        <v>74</v>
      </c>
      <c r="H82" s="56">
        <v>0</v>
      </c>
      <c r="I82" s="56">
        <v>0</v>
      </c>
    </row>
    <row r="83" spans="1:9" ht="12.75" customHeight="1" x14ac:dyDescent="0.2">
      <c r="A83" s="325" t="s">
        <v>72</v>
      </c>
      <c r="B83" s="325"/>
      <c r="C83" s="325"/>
      <c r="D83" s="325"/>
      <c r="E83" s="325"/>
      <c r="F83" s="325"/>
      <c r="G83" s="16">
        <v>75</v>
      </c>
      <c r="H83" s="56">
        <v>0</v>
      </c>
      <c r="I83" s="56">
        <v>2513434</v>
      </c>
    </row>
    <row r="84" spans="1:9" ht="12.75" customHeight="1" x14ac:dyDescent="0.2">
      <c r="A84" s="335" t="s">
        <v>73</v>
      </c>
      <c r="B84" s="335"/>
      <c r="C84" s="335"/>
      <c r="D84" s="335"/>
      <c r="E84" s="335"/>
      <c r="F84" s="335"/>
      <c r="G84" s="16">
        <v>76</v>
      </c>
      <c r="H84" s="56">
        <v>0</v>
      </c>
      <c r="I84" s="56">
        <v>0</v>
      </c>
    </row>
    <row r="85" spans="1:9" ht="12.75" customHeight="1" x14ac:dyDescent="0.2">
      <c r="A85" s="336" t="s">
        <v>74</v>
      </c>
      <c r="B85" s="336"/>
      <c r="C85" s="336"/>
      <c r="D85" s="336"/>
      <c r="E85" s="336"/>
      <c r="F85" s="336"/>
      <c r="G85" s="17">
        <v>77</v>
      </c>
      <c r="H85" s="57">
        <f>H86+H87+H88</f>
        <v>61474</v>
      </c>
      <c r="I85" s="57">
        <f>I86+I87+I88</f>
        <v>872</v>
      </c>
    </row>
    <row r="86" spans="1:9" ht="12.75" customHeight="1" x14ac:dyDescent="0.2">
      <c r="A86" s="325" t="s">
        <v>75</v>
      </c>
      <c r="B86" s="325"/>
      <c r="C86" s="325"/>
      <c r="D86" s="325"/>
      <c r="E86" s="325"/>
      <c r="F86" s="325"/>
      <c r="G86" s="16">
        <v>78</v>
      </c>
      <c r="H86" s="56">
        <v>61474</v>
      </c>
      <c r="I86" s="56">
        <v>872</v>
      </c>
    </row>
    <row r="87" spans="1:9" ht="12.75" customHeight="1" x14ac:dyDescent="0.2">
      <c r="A87" s="325" t="s">
        <v>76</v>
      </c>
      <c r="B87" s="325"/>
      <c r="C87" s="325"/>
      <c r="D87" s="325"/>
      <c r="E87" s="325"/>
      <c r="F87" s="325"/>
      <c r="G87" s="16">
        <v>79</v>
      </c>
      <c r="H87" s="56">
        <v>0</v>
      </c>
      <c r="I87" s="56">
        <v>0</v>
      </c>
    </row>
    <row r="88" spans="1:9" ht="12.75" customHeight="1" x14ac:dyDescent="0.2">
      <c r="A88" s="325" t="s">
        <v>77</v>
      </c>
      <c r="B88" s="325"/>
      <c r="C88" s="325"/>
      <c r="D88" s="325"/>
      <c r="E88" s="325"/>
      <c r="F88" s="325"/>
      <c r="G88" s="16">
        <v>80</v>
      </c>
      <c r="H88" s="56">
        <v>0</v>
      </c>
      <c r="I88" s="56">
        <v>0</v>
      </c>
    </row>
    <row r="89" spans="1:9" ht="12.75" customHeight="1" x14ac:dyDescent="0.2">
      <c r="A89" s="336" t="s">
        <v>78</v>
      </c>
      <c r="B89" s="336"/>
      <c r="C89" s="336"/>
      <c r="D89" s="336"/>
      <c r="E89" s="336"/>
      <c r="F89" s="336"/>
      <c r="G89" s="17">
        <v>81</v>
      </c>
      <c r="H89" s="57">
        <f>H90-H91</f>
        <v>430206412</v>
      </c>
      <c r="I89" s="57">
        <f>I90-I91</f>
        <v>715882878</v>
      </c>
    </row>
    <row r="90" spans="1:9" ht="12.75" customHeight="1" x14ac:dyDescent="0.2">
      <c r="A90" s="325" t="s">
        <v>79</v>
      </c>
      <c r="B90" s="325"/>
      <c r="C90" s="325"/>
      <c r="D90" s="325"/>
      <c r="E90" s="325"/>
      <c r="F90" s="325"/>
      <c r="G90" s="16">
        <v>82</v>
      </c>
      <c r="H90" s="56">
        <v>430206412</v>
      </c>
      <c r="I90" s="56">
        <v>715882878</v>
      </c>
    </row>
    <row r="91" spans="1:9" ht="12.75" customHeight="1" x14ac:dyDescent="0.2">
      <c r="A91" s="325" t="s">
        <v>80</v>
      </c>
      <c r="B91" s="325"/>
      <c r="C91" s="325"/>
      <c r="D91" s="325"/>
      <c r="E91" s="325"/>
      <c r="F91" s="325"/>
      <c r="G91" s="16">
        <v>83</v>
      </c>
      <c r="H91" s="44">
        <v>0</v>
      </c>
      <c r="I91" s="56">
        <v>0</v>
      </c>
    </row>
    <row r="92" spans="1:9" ht="12.75" customHeight="1" x14ac:dyDescent="0.2">
      <c r="A92" s="336" t="s">
        <v>81</v>
      </c>
      <c r="B92" s="336"/>
      <c r="C92" s="336"/>
      <c r="D92" s="336"/>
      <c r="E92" s="336"/>
      <c r="F92" s="336"/>
      <c r="G92" s="17">
        <v>84</v>
      </c>
      <c r="H92" s="57">
        <f>H93-H94</f>
        <v>284535940</v>
      </c>
      <c r="I92" s="57">
        <f>I93-I94</f>
        <v>-329593506</v>
      </c>
    </row>
    <row r="93" spans="1:9" ht="12.75" customHeight="1" x14ac:dyDescent="0.2">
      <c r="A93" s="325" t="s">
        <v>82</v>
      </c>
      <c r="B93" s="325"/>
      <c r="C93" s="325"/>
      <c r="D93" s="325"/>
      <c r="E93" s="325"/>
      <c r="F93" s="325"/>
      <c r="G93" s="16">
        <v>85</v>
      </c>
      <c r="H93" s="56">
        <v>284535940</v>
      </c>
      <c r="I93" s="56">
        <v>0</v>
      </c>
    </row>
    <row r="94" spans="1:9" ht="12.75" customHeight="1" x14ac:dyDescent="0.2">
      <c r="A94" s="325" t="s">
        <v>83</v>
      </c>
      <c r="B94" s="325"/>
      <c r="C94" s="325"/>
      <c r="D94" s="325"/>
      <c r="E94" s="325"/>
      <c r="F94" s="325"/>
      <c r="G94" s="16">
        <v>86</v>
      </c>
      <c r="H94" s="56">
        <v>0</v>
      </c>
      <c r="I94" s="56">
        <v>329593506</v>
      </c>
    </row>
    <row r="95" spans="1:9" ht="12.75" customHeight="1" x14ac:dyDescent="0.2">
      <c r="A95" s="335" t="s">
        <v>84</v>
      </c>
      <c r="B95" s="335"/>
      <c r="C95" s="335"/>
      <c r="D95" s="335"/>
      <c r="E95" s="335"/>
      <c r="F95" s="335"/>
      <c r="G95" s="16">
        <v>87</v>
      </c>
      <c r="H95" s="56">
        <v>731023213</v>
      </c>
      <c r="I95" s="56">
        <v>701810928</v>
      </c>
    </row>
    <row r="96" spans="1:9" ht="12.75" customHeight="1" x14ac:dyDescent="0.2">
      <c r="A96" s="327" t="s">
        <v>85</v>
      </c>
      <c r="B96" s="327"/>
      <c r="C96" s="327"/>
      <c r="D96" s="327"/>
      <c r="E96" s="327"/>
      <c r="F96" s="327"/>
      <c r="G96" s="17">
        <v>88</v>
      </c>
      <c r="H96" s="57">
        <f>SUM(H97:H102)</f>
        <v>125529523</v>
      </c>
      <c r="I96" s="57">
        <f>SUM(I97:I102)</f>
        <v>141118430</v>
      </c>
    </row>
    <row r="97" spans="1:9" ht="12.75" customHeight="1" x14ac:dyDescent="0.2">
      <c r="A97" s="325" t="s">
        <v>86</v>
      </c>
      <c r="B97" s="325"/>
      <c r="C97" s="325"/>
      <c r="D97" s="325"/>
      <c r="E97" s="325"/>
      <c r="F97" s="325"/>
      <c r="G97" s="16">
        <v>89</v>
      </c>
      <c r="H97" s="56">
        <v>13875517</v>
      </c>
      <c r="I97" s="56">
        <v>26089854</v>
      </c>
    </row>
    <row r="98" spans="1:9" ht="12.75" customHeight="1" x14ac:dyDescent="0.2">
      <c r="A98" s="325" t="s">
        <v>87</v>
      </c>
      <c r="B98" s="325"/>
      <c r="C98" s="325"/>
      <c r="D98" s="325"/>
      <c r="E98" s="325"/>
      <c r="F98" s="325"/>
      <c r="G98" s="16">
        <v>90</v>
      </c>
      <c r="H98" s="56">
        <v>0</v>
      </c>
      <c r="I98" s="56">
        <v>0</v>
      </c>
    </row>
    <row r="99" spans="1:9" ht="12.75" customHeight="1" x14ac:dyDescent="0.2">
      <c r="A99" s="325" t="s">
        <v>88</v>
      </c>
      <c r="B99" s="325"/>
      <c r="C99" s="325"/>
      <c r="D99" s="325"/>
      <c r="E99" s="325"/>
      <c r="F99" s="325"/>
      <c r="G99" s="16">
        <v>91</v>
      </c>
      <c r="H99" s="56">
        <v>51607209</v>
      </c>
      <c r="I99" s="56">
        <v>57420166</v>
      </c>
    </row>
    <row r="100" spans="1:9" ht="12.75" customHeight="1" x14ac:dyDescent="0.2">
      <c r="A100" s="325" t="s">
        <v>89</v>
      </c>
      <c r="B100" s="325"/>
      <c r="C100" s="325"/>
      <c r="D100" s="325"/>
      <c r="E100" s="325"/>
      <c r="F100" s="325"/>
      <c r="G100" s="16">
        <v>92</v>
      </c>
      <c r="H100" s="56">
        <v>0</v>
      </c>
      <c r="I100" s="56">
        <v>0</v>
      </c>
    </row>
    <row r="101" spans="1:9" ht="12.75" customHeight="1" x14ac:dyDescent="0.2">
      <c r="A101" s="325" t="s">
        <v>90</v>
      </c>
      <c r="B101" s="325"/>
      <c r="C101" s="325"/>
      <c r="D101" s="325"/>
      <c r="E101" s="325"/>
      <c r="F101" s="325"/>
      <c r="G101" s="16">
        <v>93</v>
      </c>
      <c r="H101" s="56">
        <v>0</v>
      </c>
      <c r="I101" s="56">
        <v>0</v>
      </c>
    </row>
    <row r="102" spans="1:9" ht="12.75" customHeight="1" x14ac:dyDescent="0.2">
      <c r="A102" s="325" t="s">
        <v>91</v>
      </c>
      <c r="B102" s="325"/>
      <c r="C102" s="325"/>
      <c r="D102" s="325"/>
      <c r="E102" s="325"/>
      <c r="F102" s="325"/>
      <c r="G102" s="16">
        <v>94</v>
      </c>
      <c r="H102" s="56">
        <v>60046797</v>
      </c>
      <c r="I102" s="56">
        <v>57608410</v>
      </c>
    </row>
    <row r="103" spans="1:9" ht="12.75" customHeight="1" x14ac:dyDescent="0.2">
      <c r="A103" s="327" t="s">
        <v>92</v>
      </c>
      <c r="B103" s="327"/>
      <c r="C103" s="327"/>
      <c r="D103" s="327"/>
      <c r="E103" s="327"/>
      <c r="F103" s="327"/>
      <c r="G103" s="17">
        <v>95</v>
      </c>
      <c r="H103" s="57">
        <f>SUM(H104:H114)</f>
        <v>2546866358</v>
      </c>
      <c r="I103" s="57">
        <f>SUM(I104:I114)</f>
        <v>2867349347</v>
      </c>
    </row>
    <row r="104" spans="1:9" ht="12.75" customHeight="1" x14ac:dyDescent="0.2">
      <c r="A104" s="325" t="s">
        <v>93</v>
      </c>
      <c r="B104" s="325"/>
      <c r="C104" s="325"/>
      <c r="D104" s="325"/>
      <c r="E104" s="325"/>
      <c r="F104" s="325"/>
      <c r="G104" s="16">
        <v>96</v>
      </c>
      <c r="H104" s="56">
        <v>0</v>
      </c>
      <c r="I104" s="116">
        <v>0</v>
      </c>
    </row>
    <row r="105" spans="1:9" ht="12.75" customHeight="1" x14ac:dyDescent="0.2">
      <c r="A105" s="325" t="s">
        <v>94</v>
      </c>
      <c r="B105" s="325"/>
      <c r="C105" s="325"/>
      <c r="D105" s="325"/>
      <c r="E105" s="325"/>
      <c r="F105" s="325"/>
      <c r="G105" s="16">
        <v>97</v>
      </c>
      <c r="H105" s="56">
        <v>0</v>
      </c>
      <c r="I105" s="116">
        <v>0</v>
      </c>
    </row>
    <row r="106" spans="1:9" ht="12.75" customHeight="1" x14ac:dyDescent="0.2">
      <c r="A106" s="325" t="s">
        <v>95</v>
      </c>
      <c r="B106" s="325"/>
      <c r="C106" s="325"/>
      <c r="D106" s="325"/>
      <c r="E106" s="325"/>
      <c r="F106" s="325"/>
      <c r="G106" s="16">
        <v>98</v>
      </c>
      <c r="H106" s="56">
        <v>0</v>
      </c>
      <c r="I106" s="116">
        <v>0</v>
      </c>
    </row>
    <row r="107" spans="1:9" ht="22.15" customHeight="1" x14ac:dyDescent="0.2">
      <c r="A107" s="325" t="s">
        <v>96</v>
      </c>
      <c r="B107" s="325"/>
      <c r="C107" s="325"/>
      <c r="D107" s="325"/>
      <c r="E107" s="325"/>
      <c r="F107" s="325"/>
      <c r="G107" s="16">
        <v>99</v>
      </c>
      <c r="H107" s="56">
        <v>0</v>
      </c>
      <c r="I107" s="116">
        <v>0</v>
      </c>
    </row>
    <row r="108" spans="1:9" ht="12.75" customHeight="1" x14ac:dyDescent="0.2">
      <c r="A108" s="325" t="s">
        <v>97</v>
      </c>
      <c r="B108" s="325"/>
      <c r="C108" s="325"/>
      <c r="D108" s="325"/>
      <c r="E108" s="325"/>
      <c r="F108" s="325"/>
      <c r="G108" s="16">
        <v>100</v>
      </c>
      <c r="H108" s="56">
        <v>2652000</v>
      </c>
      <c r="I108" s="116">
        <v>0</v>
      </c>
    </row>
    <row r="109" spans="1:9" ht="12.75" customHeight="1" x14ac:dyDescent="0.2">
      <c r="A109" s="325" t="s">
        <v>98</v>
      </c>
      <c r="B109" s="325"/>
      <c r="C109" s="325"/>
      <c r="D109" s="325"/>
      <c r="E109" s="325"/>
      <c r="F109" s="325"/>
      <c r="G109" s="16">
        <v>101</v>
      </c>
      <c r="H109" s="56">
        <v>2443662677</v>
      </c>
      <c r="I109" s="116">
        <v>2770275555</v>
      </c>
    </row>
    <row r="110" spans="1:9" ht="12.75" customHeight="1" x14ac:dyDescent="0.2">
      <c r="A110" s="325" t="s">
        <v>99</v>
      </c>
      <c r="B110" s="325"/>
      <c r="C110" s="325"/>
      <c r="D110" s="325"/>
      <c r="E110" s="325"/>
      <c r="F110" s="325"/>
      <c r="G110" s="16">
        <v>102</v>
      </c>
      <c r="H110" s="56">
        <v>0</v>
      </c>
      <c r="I110" s="116">
        <v>0</v>
      </c>
    </row>
    <row r="111" spans="1:9" ht="12.75" customHeight="1" x14ac:dyDescent="0.2">
      <c r="A111" s="325" t="s">
        <v>100</v>
      </c>
      <c r="B111" s="325"/>
      <c r="C111" s="325"/>
      <c r="D111" s="325"/>
      <c r="E111" s="325"/>
      <c r="F111" s="325"/>
      <c r="G111" s="16">
        <v>103</v>
      </c>
      <c r="H111" s="56">
        <v>0</v>
      </c>
      <c r="I111" s="116">
        <v>0</v>
      </c>
    </row>
    <row r="112" spans="1:9" ht="12.75" customHeight="1" x14ac:dyDescent="0.2">
      <c r="A112" s="325" t="s">
        <v>101</v>
      </c>
      <c r="B112" s="325"/>
      <c r="C112" s="325"/>
      <c r="D112" s="325"/>
      <c r="E112" s="325"/>
      <c r="F112" s="325"/>
      <c r="G112" s="16">
        <v>104</v>
      </c>
      <c r="H112" s="56">
        <v>0</v>
      </c>
      <c r="I112" s="116">
        <v>0</v>
      </c>
    </row>
    <row r="113" spans="1:9" ht="12.75" customHeight="1" x14ac:dyDescent="0.2">
      <c r="A113" s="325" t="s">
        <v>102</v>
      </c>
      <c r="B113" s="325"/>
      <c r="C113" s="325"/>
      <c r="D113" s="325"/>
      <c r="E113" s="325"/>
      <c r="F113" s="325"/>
      <c r="G113" s="16">
        <v>105</v>
      </c>
      <c r="H113" s="56">
        <v>37505640</v>
      </c>
      <c r="I113" s="116">
        <v>38781433</v>
      </c>
    </row>
    <row r="114" spans="1:9" ht="12.75" customHeight="1" x14ac:dyDescent="0.2">
      <c r="A114" s="325" t="s">
        <v>103</v>
      </c>
      <c r="B114" s="325"/>
      <c r="C114" s="325"/>
      <c r="D114" s="325"/>
      <c r="E114" s="325"/>
      <c r="F114" s="325"/>
      <c r="G114" s="16">
        <v>106</v>
      </c>
      <c r="H114" s="116">
        <v>63046041</v>
      </c>
      <c r="I114" s="116">
        <v>58292359</v>
      </c>
    </row>
    <row r="115" spans="1:9" ht="12.75" customHeight="1" x14ac:dyDescent="0.2">
      <c r="A115" s="327" t="s">
        <v>104</v>
      </c>
      <c r="B115" s="327"/>
      <c r="C115" s="327"/>
      <c r="D115" s="327"/>
      <c r="E115" s="327"/>
      <c r="F115" s="327"/>
      <c r="G115" s="17">
        <v>107</v>
      </c>
      <c r="H115" s="57">
        <f>SUM(H116:H129)</f>
        <v>526341998</v>
      </c>
      <c r="I115" s="57">
        <f>SUM(I116:I129)</f>
        <v>934437190</v>
      </c>
    </row>
    <row r="116" spans="1:9" ht="12.75" customHeight="1" x14ac:dyDescent="0.2">
      <c r="A116" s="325" t="s">
        <v>93</v>
      </c>
      <c r="B116" s="325"/>
      <c r="C116" s="325"/>
      <c r="D116" s="325"/>
      <c r="E116" s="325"/>
      <c r="F116" s="325"/>
      <c r="G116" s="16">
        <v>108</v>
      </c>
      <c r="H116" s="56">
        <v>23725</v>
      </c>
      <c r="I116" s="56">
        <v>0</v>
      </c>
    </row>
    <row r="117" spans="1:9" ht="12.75" customHeight="1" x14ac:dyDescent="0.2">
      <c r="A117" s="325" t="s">
        <v>94</v>
      </c>
      <c r="B117" s="325"/>
      <c r="C117" s="325"/>
      <c r="D117" s="325"/>
      <c r="E117" s="325"/>
      <c r="F117" s="325"/>
      <c r="G117" s="16">
        <v>109</v>
      </c>
      <c r="H117" s="56">
        <v>0</v>
      </c>
      <c r="I117" s="56">
        <v>0</v>
      </c>
    </row>
    <row r="118" spans="1:9" ht="12.75" customHeight="1" x14ac:dyDescent="0.2">
      <c r="A118" s="325" t="s">
        <v>95</v>
      </c>
      <c r="B118" s="325"/>
      <c r="C118" s="325"/>
      <c r="D118" s="325"/>
      <c r="E118" s="325"/>
      <c r="F118" s="325"/>
      <c r="G118" s="16">
        <v>110</v>
      </c>
      <c r="H118" s="56">
        <v>0</v>
      </c>
      <c r="I118" s="56">
        <v>0</v>
      </c>
    </row>
    <row r="119" spans="1:9" ht="25.9" customHeight="1" x14ac:dyDescent="0.2">
      <c r="A119" s="325" t="s">
        <v>96</v>
      </c>
      <c r="B119" s="325"/>
      <c r="C119" s="325"/>
      <c r="D119" s="325"/>
      <c r="E119" s="325"/>
      <c r="F119" s="325"/>
      <c r="G119" s="16">
        <v>111</v>
      </c>
      <c r="H119" s="56">
        <v>0</v>
      </c>
      <c r="I119" s="56">
        <v>0</v>
      </c>
    </row>
    <row r="120" spans="1:9" ht="12.75" customHeight="1" x14ac:dyDescent="0.2">
      <c r="A120" s="325" t="s">
        <v>97</v>
      </c>
      <c r="B120" s="325"/>
      <c r="C120" s="325"/>
      <c r="D120" s="325"/>
      <c r="E120" s="325"/>
      <c r="F120" s="325"/>
      <c r="G120" s="16">
        <v>112</v>
      </c>
      <c r="H120" s="56">
        <v>2755000</v>
      </c>
      <c r="I120" s="56">
        <v>5304000</v>
      </c>
    </row>
    <row r="121" spans="1:9" ht="12.75" customHeight="1" x14ac:dyDescent="0.2">
      <c r="A121" s="325" t="s">
        <v>98</v>
      </c>
      <c r="B121" s="325"/>
      <c r="C121" s="325"/>
      <c r="D121" s="325"/>
      <c r="E121" s="325"/>
      <c r="F121" s="325"/>
      <c r="G121" s="16">
        <v>113</v>
      </c>
      <c r="H121" s="56">
        <v>285262246</v>
      </c>
      <c r="I121" s="56">
        <v>733061607</v>
      </c>
    </row>
    <row r="122" spans="1:9" ht="12.75" customHeight="1" x14ac:dyDescent="0.2">
      <c r="A122" s="325" t="s">
        <v>99</v>
      </c>
      <c r="B122" s="325"/>
      <c r="C122" s="325"/>
      <c r="D122" s="325"/>
      <c r="E122" s="325"/>
      <c r="F122" s="325"/>
      <c r="G122" s="16">
        <v>114</v>
      </c>
      <c r="H122" s="56">
        <v>38363694</v>
      </c>
      <c r="I122" s="56">
        <v>69608737</v>
      </c>
    </row>
    <row r="123" spans="1:9" ht="12.75" customHeight="1" x14ac:dyDescent="0.2">
      <c r="A123" s="325" t="s">
        <v>100</v>
      </c>
      <c r="B123" s="325"/>
      <c r="C123" s="325"/>
      <c r="D123" s="325"/>
      <c r="E123" s="325"/>
      <c r="F123" s="325"/>
      <c r="G123" s="16">
        <v>115</v>
      </c>
      <c r="H123" s="56">
        <v>145722270</v>
      </c>
      <c r="I123" s="56">
        <v>61808783</v>
      </c>
    </row>
    <row r="124" spans="1:9" x14ac:dyDescent="0.2">
      <c r="A124" s="325" t="s">
        <v>101</v>
      </c>
      <c r="B124" s="325"/>
      <c r="C124" s="325"/>
      <c r="D124" s="325"/>
      <c r="E124" s="325"/>
      <c r="F124" s="325"/>
      <c r="G124" s="16">
        <v>116</v>
      </c>
      <c r="H124" s="56">
        <v>0</v>
      </c>
      <c r="I124" s="56">
        <v>6625196</v>
      </c>
    </row>
    <row r="125" spans="1:9" x14ac:dyDescent="0.2">
      <c r="A125" s="325" t="s">
        <v>105</v>
      </c>
      <c r="B125" s="325"/>
      <c r="C125" s="325"/>
      <c r="D125" s="325"/>
      <c r="E125" s="325"/>
      <c r="F125" s="325"/>
      <c r="G125" s="16">
        <v>117</v>
      </c>
      <c r="H125" s="56">
        <v>29133042</v>
      </c>
      <c r="I125" s="56">
        <v>19186775</v>
      </c>
    </row>
    <row r="126" spans="1:9" x14ac:dyDescent="0.2">
      <c r="A126" s="325" t="s">
        <v>106</v>
      </c>
      <c r="B126" s="325"/>
      <c r="C126" s="325"/>
      <c r="D126" s="325"/>
      <c r="E126" s="325"/>
      <c r="F126" s="325"/>
      <c r="G126" s="16">
        <v>118</v>
      </c>
      <c r="H126" s="56">
        <v>12309349</v>
      </c>
      <c r="I126" s="56">
        <v>6130006</v>
      </c>
    </row>
    <row r="127" spans="1:9" x14ac:dyDescent="0.2">
      <c r="A127" s="325" t="s">
        <v>107</v>
      </c>
      <c r="B127" s="325"/>
      <c r="C127" s="325"/>
      <c r="D127" s="325"/>
      <c r="E127" s="325"/>
      <c r="F127" s="325"/>
      <c r="G127" s="16">
        <v>119</v>
      </c>
      <c r="H127" s="56">
        <v>389276</v>
      </c>
      <c r="I127" s="56">
        <v>389276</v>
      </c>
    </row>
    <row r="128" spans="1:9" x14ac:dyDescent="0.2">
      <c r="A128" s="325" t="s">
        <v>108</v>
      </c>
      <c r="B128" s="325"/>
      <c r="C128" s="325"/>
      <c r="D128" s="325"/>
      <c r="E128" s="325"/>
      <c r="F128" s="325"/>
      <c r="G128" s="16">
        <v>120</v>
      </c>
      <c r="H128" s="56">
        <v>0</v>
      </c>
      <c r="I128" s="56">
        <v>0</v>
      </c>
    </row>
    <row r="129" spans="1:9" x14ac:dyDescent="0.2">
      <c r="A129" s="325" t="s">
        <v>109</v>
      </c>
      <c r="B129" s="325"/>
      <c r="C129" s="325"/>
      <c r="D129" s="325"/>
      <c r="E129" s="325"/>
      <c r="F129" s="325"/>
      <c r="G129" s="16">
        <v>121</v>
      </c>
      <c r="H129" s="56">
        <v>12383396</v>
      </c>
      <c r="I129" s="56">
        <v>32322810</v>
      </c>
    </row>
    <row r="130" spans="1:9" ht="22.15" customHeight="1" x14ac:dyDescent="0.2">
      <c r="A130" s="326" t="s">
        <v>110</v>
      </c>
      <c r="B130" s="326"/>
      <c r="C130" s="326"/>
      <c r="D130" s="326"/>
      <c r="E130" s="326"/>
      <c r="F130" s="326"/>
      <c r="G130" s="16">
        <v>122</v>
      </c>
      <c r="H130" s="56">
        <v>77494945</v>
      </c>
      <c r="I130" s="56">
        <v>72820787</v>
      </c>
    </row>
    <row r="131" spans="1:9" x14ac:dyDescent="0.2">
      <c r="A131" s="327" t="s">
        <v>111</v>
      </c>
      <c r="B131" s="327"/>
      <c r="C131" s="327"/>
      <c r="D131" s="327"/>
      <c r="E131" s="327"/>
      <c r="F131" s="327"/>
      <c r="G131" s="17">
        <v>123</v>
      </c>
      <c r="H131" s="57">
        <f>H75+H96+H103+H115+H130</f>
        <v>6495302583</v>
      </c>
      <c r="I131" s="57">
        <f>I75+I96+I103+I115+I130</f>
        <v>6879583080</v>
      </c>
    </row>
    <row r="132" spans="1:9" x14ac:dyDescent="0.2">
      <c r="A132" s="328" t="s">
        <v>112</v>
      </c>
      <c r="B132" s="328"/>
      <c r="C132" s="328"/>
      <c r="D132" s="328"/>
      <c r="E132" s="328"/>
      <c r="F132" s="328"/>
      <c r="G132" s="19">
        <v>124</v>
      </c>
      <c r="H132" s="58">
        <v>54355927</v>
      </c>
      <c r="I132" s="58">
        <v>54261380</v>
      </c>
    </row>
  </sheetData>
  <sheetProtection algorithmName="SHA-512" hashValue="+VqnHTzjkVc3S3UNAyFqtBJF2rwrrrS4S0uRXhbtYOd86NOqnT1Y8lCJ8CvZ4AoEDmba1gZzk9h1mWvhy0N0GQ==" saltValue="N/U478ZIGlvErLDdNzqlAg=="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conditionalFormatting sqref="H12:H15">
    <cfRule type="cellIs" dxfId="95" priority="64" stopIfTrue="1" operator="notEqual">
      <formula>ROUND(H12,0)</formula>
    </cfRule>
    <cfRule type="cellIs" dxfId="94" priority="65" stopIfTrue="1" operator="lessThan">
      <formula>0</formula>
    </cfRule>
  </conditionalFormatting>
  <conditionalFormatting sqref="H18:H26">
    <cfRule type="cellIs" dxfId="93" priority="62" stopIfTrue="1" operator="notEqual">
      <formula>ROUND(H18,0)</formula>
    </cfRule>
    <cfRule type="cellIs" dxfId="92" priority="63" stopIfTrue="1" operator="lessThan">
      <formula>0</formula>
    </cfRule>
  </conditionalFormatting>
  <conditionalFormatting sqref="H29:H33 H35:H37">
    <cfRule type="cellIs" dxfId="91" priority="60" stopIfTrue="1" operator="notEqual">
      <formula>ROUND(H29,0)</formula>
    </cfRule>
    <cfRule type="cellIs" dxfId="90" priority="61" stopIfTrue="1" operator="lessThan">
      <formula>0</formula>
    </cfRule>
  </conditionalFormatting>
  <conditionalFormatting sqref="H42:H43">
    <cfRule type="cellIs" dxfId="89" priority="58" stopIfTrue="1" operator="notEqual">
      <formula>ROUND(H42,0)</formula>
    </cfRule>
    <cfRule type="cellIs" dxfId="88" priority="59" stopIfTrue="1" operator="lessThan">
      <formula>0</formula>
    </cfRule>
  </conditionalFormatting>
  <conditionalFormatting sqref="H47:H48">
    <cfRule type="cellIs" dxfId="87" priority="56" stopIfTrue="1" operator="notEqual">
      <formula>ROUND(H47,0)</formula>
    </cfRule>
    <cfRule type="cellIs" dxfId="86" priority="57" stopIfTrue="1" operator="lessThan">
      <formula>0</formula>
    </cfRule>
  </conditionalFormatting>
  <conditionalFormatting sqref="H55:H59">
    <cfRule type="cellIs" dxfId="85" priority="54" stopIfTrue="1" operator="notEqual">
      <formula>ROUND(H55,0)</formula>
    </cfRule>
    <cfRule type="cellIs" dxfId="84" priority="55" stopIfTrue="1" operator="lessThan">
      <formula>0</formula>
    </cfRule>
  </conditionalFormatting>
  <conditionalFormatting sqref="H63">
    <cfRule type="cellIs" dxfId="83" priority="52" stopIfTrue="1" operator="notEqual">
      <formula>ROUND(H63,0)</formula>
    </cfRule>
    <cfRule type="cellIs" dxfId="82" priority="53" stopIfTrue="1" operator="lessThan">
      <formula>0</formula>
    </cfRule>
  </conditionalFormatting>
  <conditionalFormatting sqref="H64:H71">
    <cfRule type="cellIs" dxfId="81" priority="50" stopIfTrue="1" operator="notEqual">
      <formula>ROUND(H64,0)</formula>
    </cfRule>
    <cfRule type="cellIs" dxfId="80" priority="51" stopIfTrue="1" operator="lessThan">
      <formula>0</formula>
    </cfRule>
  </conditionalFormatting>
  <conditionalFormatting sqref="H73">
    <cfRule type="cellIs" dxfId="79" priority="48" stopIfTrue="1" operator="notEqual">
      <formula>ROUND(H73,0)</formula>
    </cfRule>
    <cfRule type="cellIs" dxfId="78" priority="49" stopIfTrue="1" operator="lessThan">
      <formula>0</formula>
    </cfRule>
  </conditionalFormatting>
  <conditionalFormatting sqref="H77">
    <cfRule type="cellIs" dxfId="77" priority="47" stopIfTrue="1" operator="notEqual">
      <formula>ROUND(H77,0)</formula>
    </cfRule>
  </conditionalFormatting>
  <conditionalFormatting sqref="H76">
    <cfRule type="cellIs" dxfId="76" priority="45" stopIfTrue="1" operator="notEqual">
      <formula>ROUND(H76,0)</formula>
    </cfRule>
    <cfRule type="cellIs" dxfId="75" priority="46" stopIfTrue="1" operator="lessThan">
      <formula>0</formula>
    </cfRule>
  </conditionalFormatting>
  <conditionalFormatting sqref="H79:H84">
    <cfRule type="cellIs" dxfId="74" priority="44" stopIfTrue="1" operator="notEqual">
      <formula>ROUND(H79,0)</formula>
    </cfRule>
  </conditionalFormatting>
  <conditionalFormatting sqref="H86">
    <cfRule type="cellIs" dxfId="73" priority="43" stopIfTrue="1" operator="notEqual">
      <formula>ROUND(H86,0)</formula>
    </cfRule>
  </conditionalFormatting>
  <conditionalFormatting sqref="H90">
    <cfRule type="cellIs" dxfId="72" priority="41" stopIfTrue="1" operator="notEqual">
      <formula>ROUND(H90,0)</formula>
    </cfRule>
    <cfRule type="cellIs" dxfId="71" priority="42" stopIfTrue="1" operator="lessThan">
      <formula>0</formula>
    </cfRule>
  </conditionalFormatting>
  <conditionalFormatting sqref="H93">
    <cfRule type="cellIs" dxfId="70" priority="39" stopIfTrue="1" operator="notEqual">
      <formula>ROUND(H93,0)</formula>
    </cfRule>
    <cfRule type="cellIs" dxfId="69" priority="40" stopIfTrue="1" operator="lessThan">
      <formula>0</formula>
    </cfRule>
  </conditionalFormatting>
  <conditionalFormatting sqref="H97:H99">
    <cfRule type="cellIs" dxfId="68" priority="37" stopIfTrue="1" operator="notEqual">
      <formula>ROUND(H97,0)</formula>
    </cfRule>
    <cfRule type="cellIs" dxfId="67" priority="38" stopIfTrue="1" operator="lessThan">
      <formula>0</formula>
    </cfRule>
  </conditionalFormatting>
  <conditionalFormatting sqref="H109:H114">
    <cfRule type="cellIs" dxfId="66" priority="35" stopIfTrue="1" operator="notEqual">
      <formula>ROUND(H109,0)</formula>
    </cfRule>
    <cfRule type="cellIs" dxfId="65" priority="36" stopIfTrue="1" operator="lessThan">
      <formula>0</formula>
    </cfRule>
  </conditionalFormatting>
  <conditionalFormatting sqref="H116:H129">
    <cfRule type="cellIs" dxfId="64" priority="33" stopIfTrue="1" operator="notEqual">
      <formula>ROUND(H116,0)</formula>
    </cfRule>
    <cfRule type="cellIs" dxfId="63" priority="34" stopIfTrue="1" operator="lessThan">
      <formula>0</formula>
    </cfRule>
  </conditionalFormatting>
  <conditionalFormatting sqref="H130">
    <cfRule type="cellIs" dxfId="62" priority="31" stopIfTrue="1" operator="notEqual">
      <formula>ROUND(H130,0)</formula>
    </cfRule>
    <cfRule type="cellIs" dxfId="61" priority="32" stopIfTrue="1" operator="lessThan">
      <formula>0</formula>
    </cfRule>
  </conditionalFormatting>
  <conditionalFormatting sqref="H132">
    <cfRule type="cellIs" dxfId="60" priority="29" stopIfTrue="1" operator="notEqual">
      <formula>ROUND(H132,0)</formula>
    </cfRule>
    <cfRule type="cellIs" dxfId="59" priority="30" stopIfTrue="1" operator="lessThan">
      <formula>0</formula>
    </cfRule>
  </conditionalFormatting>
  <conditionalFormatting sqref="I116:I130">
    <cfRule type="cellIs" dxfId="58" priority="27" stopIfTrue="1" operator="notEqual">
      <formula>ROUND(I116,0)</formula>
    </cfRule>
    <cfRule type="cellIs" dxfId="57" priority="28" stopIfTrue="1" operator="lessThan">
      <formula>0</formula>
    </cfRule>
  </conditionalFormatting>
  <conditionalFormatting sqref="I104:I114">
    <cfRule type="cellIs" dxfId="56" priority="25" stopIfTrue="1" operator="notEqual">
      <formula>ROUND(I104,0)</formula>
    </cfRule>
    <cfRule type="cellIs" dxfId="55" priority="26" stopIfTrue="1" operator="lessThan">
      <formula>0</formula>
    </cfRule>
  </conditionalFormatting>
  <conditionalFormatting sqref="I97:I102">
    <cfRule type="cellIs" dxfId="54" priority="23" stopIfTrue="1" operator="notEqual">
      <formula>ROUND(I97,0)</formula>
    </cfRule>
    <cfRule type="cellIs" dxfId="53" priority="24" stopIfTrue="1" operator="lessThan">
      <formula>0</formula>
    </cfRule>
  </conditionalFormatting>
  <conditionalFormatting sqref="I93:I95">
    <cfRule type="cellIs" dxfId="52" priority="21" stopIfTrue="1" operator="notEqual">
      <formula>ROUND(I93,0)</formula>
    </cfRule>
    <cfRule type="cellIs" dxfId="51" priority="22" stopIfTrue="1" operator="lessThan">
      <formula>0</formula>
    </cfRule>
  </conditionalFormatting>
  <conditionalFormatting sqref="I90:I91">
    <cfRule type="cellIs" dxfId="50" priority="19" stopIfTrue="1" operator="notEqual">
      <formula>ROUND(I90,0)</formula>
    </cfRule>
    <cfRule type="cellIs" dxfId="49" priority="20" stopIfTrue="1" operator="lessThan">
      <formula>0</formula>
    </cfRule>
  </conditionalFormatting>
  <conditionalFormatting sqref="I86:I88">
    <cfRule type="cellIs" dxfId="48" priority="18" stopIfTrue="1" operator="notEqual">
      <formula>ROUND(I86,0)</formula>
    </cfRule>
  </conditionalFormatting>
  <conditionalFormatting sqref="I79:I84">
    <cfRule type="cellIs" dxfId="47" priority="17" stopIfTrue="1" operator="notEqual">
      <formula>ROUND(I79,0)</formula>
    </cfRule>
  </conditionalFormatting>
  <conditionalFormatting sqref="I76:I77">
    <cfRule type="cellIs" dxfId="46" priority="15" stopIfTrue="1" operator="notEqual">
      <formula>ROUND(I76,0)</formula>
    </cfRule>
    <cfRule type="cellIs" dxfId="45" priority="16" stopIfTrue="1" operator="lessThan">
      <formula>0</formula>
    </cfRule>
  </conditionalFormatting>
  <conditionalFormatting sqref="I61:I71">
    <cfRule type="cellIs" dxfId="44" priority="13" stopIfTrue="1" operator="notEqual">
      <formula>ROUND(I61,0)</formula>
    </cfRule>
    <cfRule type="cellIs" dxfId="43" priority="14" stopIfTrue="1" operator="lessThan">
      <formula>0</formula>
    </cfRule>
  </conditionalFormatting>
  <conditionalFormatting sqref="I28:I37">
    <cfRule type="cellIs" dxfId="42" priority="9" stopIfTrue="1" operator="notEqual">
      <formula>ROUND(I28,0)</formula>
    </cfRule>
    <cfRule type="cellIs" dxfId="41" priority="10" stopIfTrue="1" operator="lessThan">
      <formula>0</formula>
    </cfRule>
  </conditionalFormatting>
  <conditionalFormatting sqref="I18:I26">
    <cfRule type="cellIs" dxfId="40" priority="7" stopIfTrue="1" operator="notEqual">
      <formula>ROUND(I18,0)</formula>
    </cfRule>
    <cfRule type="cellIs" dxfId="39" priority="8" stopIfTrue="1" operator="lessThan">
      <formula>0</formula>
    </cfRule>
  </conditionalFormatting>
  <conditionalFormatting sqref="I11:I16">
    <cfRule type="cellIs" dxfId="38" priority="5" stopIfTrue="1" operator="notEqual">
      <formula>ROUND(I11,0)</formula>
    </cfRule>
    <cfRule type="cellIs" dxfId="37" priority="6" stopIfTrue="1" operator="lessThan">
      <formula>0</formula>
    </cfRule>
  </conditionalFormatting>
  <conditionalFormatting sqref="I46:I52">
    <cfRule type="cellIs" dxfId="36" priority="3" stopIfTrue="1" operator="notEqual">
      <formula>ROUND(I46,0)</formula>
    </cfRule>
    <cfRule type="cellIs" dxfId="35" priority="4" stopIfTrue="1" operator="lessThan">
      <formula>0</formula>
    </cfRule>
  </conditionalFormatting>
  <conditionalFormatting sqref="I54:I59">
    <cfRule type="cellIs" dxfId="34" priority="1" stopIfTrue="1" operator="notEqual">
      <formula>ROUND(I54,0)</formula>
    </cfRule>
    <cfRule type="cellIs" dxfId="33" priority="2" stopIfTrue="1" operator="lessThan">
      <formula>0</formula>
    </cfRule>
  </conditionalFormatting>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95:I95 H75:I75 H92:I92 H77:I89">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formula1>0</formula1>
    </dataValidation>
  </dataValidations>
  <pageMargins left="0.75" right="0.75" top="1" bottom="1" header="0.5" footer="0.5"/>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tabSelected="1" topLeftCell="A31" zoomScaleNormal="100" zoomScaleSheetLayoutView="110" workbookViewId="0">
      <selection activeCell="J48" sqref="J48"/>
    </sheetView>
  </sheetViews>
  <sheetFormatPr defaultRowHeight="12.75" x14ac:dyDescent="0.2"/>
  <cols>
    <col min="1" max="7" width="9.140625" style="11"/>
    <col min="8" max="9" width="18.5703125" style="53"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393" t="s">
        <v>114</v>
      </c>
      <c r="B1" s="349"/>
      <c r="C1" s="349"/>
      <c r="D1" s="349"/>
      <c r="E1" s="349"/>
      <c r="F1" s="349"/>
      <c r="G1" s="349"/>
      <c r="H1" s="349"/>
      <c r="I1" s="349"/>
    </row>
    <row r="2" spans="1:9" x14ac:dyDescent="0.2">
      <c r="A2" s="392" t="s">
        <v>444</v>
      </c>
      <c r="B2" s="351"/>
      <c r="C2" s="351"/>
      <c r="D2" s="351"/>
      <c r="E2" s="351"/>
      <c r="F2" s="351"/>
      <c r="G2" s="351"/>
      <c r="H2" s="351"/>
      <c r="I2" s="351"/>
    </row>
    <row r="3" spans="1:9" x14ac:dyDescent="0.2">
      <c r="A3" s="371" t="s">
        <v>361</v>
      </c>
      <c r="B3" s="372"/>
      <c r="C3" s="372"/>
      <c r="D3" s="372"/>
      <c r="E3" s="372"/>
      <c r="F3" s="372"/>
      <c r="G3" s="372"/>
      <c r="H3" s="372"/>
      <c r="I3" s="372"/>
    </row>
    <row r="4" spans="1:9" x14ac:dyDescent="0.2">
      <c r="A4" s="391" t="s">
        <v>646</v>
      </c>
      <c r="B4" s="358"/>
      <c r="C4" s="358"/>
      <c r="D4" s="358"/>
      <c r="E4" s="358"/>
      <c r="F4" s="358"/>
      <c r="G4" s="358"/>
      <c r="H4" s="358"/>
      <c r="I4" s="359"/>
    </row>
    <row r="5" spans="1:9" ht="24" thickBot="1" x14ac:dyDescent="0.25">
      <c r="A5" s="389" t="s">
        <v>2</v>
      </c>
      <c r="B5" s="364"/>
      <c r="C5" s="364"/>
      <c r="D5" s="364"/>
      <c r="E5" s="364"/>
      <c r="F5" s="365"/>
      <c r="G5" s="12" t="s">
        <v>115</v>
      </c>
      <c r="H5" s="45" t="s">
        <v>377</v>
      </c>
      <c r="I5" s="45" t="s">
        <v>353</v>
      </c>
    </row>
    <row r="6" spans="1:9" x14ac:dyDescent="0.2">
      <c r="A6" s="390">
        <v>1</v>
      </c>
      <c r="B6" s="361"/>
      <c r="C6" s="361"/>
      <c r="D6" s="361"/>
      <c r="E6" s="361"/>
      <c r="F6" s="362"/>
      <c r="G6" s="14">
        <v>2</v>
      </c>
      <c r="H6" s="20">
        <v>3</v>
      </c>
      <c r="I6" s="20">
        <v>4</v>
      </c>
    </row>
    <row r="7" spans="1:9" x14ac:dyDescent="0.2">
      <c r="A7" s="387" t="s">
        <v>128</v>
      </c>
      <c r="B7" s="387"/>
      <c r="C7" s="387"/>
      <c r="D7" s="387"/>
      <c r="E7" s="387"/>
      <c r="F7" s="387"/>
      <c r="G7" s="24">
        <v>125</v>
      </c>
      <c r="H7" s="61">
        <f>SUM(H8:H12)</f>
        <v>2207678790</v>
      </c>
      <c r="I7" s="61">
        <f>SUM(I8:I12)</f>
        <v>675610635</v>
      </c>
    </row>
    <row r="8" spans="1:9" x14ac:dyDescent="0.2">
      <c r="A8" s="325" t="s">
        <v>129</v>
      </c>
      <c r="B8" s="325"/>
      <c r="C8" s="325"/>
      <c r="D8" s="325"/>
      <c r="E8" s="325"/>
      <c r="F8" s="325"/>
      <c r="G8" s="16">
        <v>126</v>
      </c>
      <c r="H8" s="56">
        <v>0</v>
      </c>
      <c r="I8" s="56">
        <v>0</v>
      </c>
    </row>
    <row r="9" spans="1:9" x14ac:dyDescent="0.2">
      <c r="A9" s="325" t="s">
        <v>130</v>
      </c>
      <c r="B9" s="325"/>
      <c r="C9" s="325"/>
      <c r="D9" s="325"/>
      <c r="E9" s="325"/>
      <c r="F9" s="325"/>
      <c r="G9" s="16">
        <v>127</v>
      </c>
      <c r="H9" s="56">
        <v>2139319744</v>
      </c>
      <c r="I9" s="56">
        <v>642478457</v>
      </c>
    </row>
    <row r="10" spans="1:9" x14ac:dyDescent="0.2">
      <c r="A10" s="325" t="s">
        <v>131</v>
      </c>
      <c r="B10" s="325"/>
      <c r="C10" s="325"/>
      <c r="D10" s="325"/>
      <c r="E10" s="325"/>
      <c r="F10" s="325"/>
      <c r="G10" s="16">
        <v>128</v>
      </c>
      <c r="H10" s="56">
        <v>510082</v>
      </c>
      <c r="I10" s="56">
        <v>460699</v>
      </c>
    </row>
    <row r="11" spans="1:9" x14ac:dyDescent="0.2">
      <c r="A11" s="325" t="s">
        <v>132</v>
      </c>
      <c r="B11" s="325"/>
      <c r="C11" s="325"/>
      <c r="D11" s="325"/>
      <c r="E11" s="325"/>
      <c r="F11" s="325"/>
      <c r="G11" s="16">
        <v>129</v>
      </c>
      <c r="H11" s="56">
        <v>0</v>
      </c>
      <c r="I11" s="56">
        <v>0</v>
      </c>
    </row>
    <row r="12" spans="1:9" x14ac:dyDescent="0.2">
      <c r="A12" s="325" t="s">
        <v>133</v>
      </c>
      <c r="B12" s="325"/>
      <c r="C12" s="325"/>
      <c r="D12" s="325"/>
      <c r="E12" s="325"/>
      <c r="F12" s="325"/>
      <c r="G12" s="16">
        <v>130</v>
      </c>
      <c r="H12" s="56">
        <v>67848964</v>
      </c>
      <c r="I12" s="56">
        <v>32671479</v>
      </c>
    </row>
    <row r="13" spans="1:9" x14ac:dyDescent="0.2">
      <c r="A13" s="327" t="s">
        <v>134</v>
      </c>
      <c r="B13" s="327"/>
      <c r="C13" s="327"/>
      <c r="D13" s="327"/>
      <c r="E13" s="327"/>
      <c r="F13" s="327"/>
      <c r="G13" s="17">
        <v>131</v>
      </c>
      <c r="H13" s="57">
        <f>H14+H15+H19+H23+H24+H25+H28+H35</f>
        <v>1913825576</v>
      </c>
      <c r="I13" s="57">
        <f>I14+I15+I19+I23+I24+I25+I28+I35</f>
        <v>1070375000</v>
      </c>
    </row>
    <row r="14" spans="1:9" x14ac:dyDescent="0.2">
      <c r="A14" s="325" t="s">
        <v>116</v>
      </c>
      <c r="B14" s="325"/>
      <c r="C14" s="325"/>
      <c r="D14" s="325"/>
      <c r="E14" s="325"/>
      <c r="F14" s="325"/>
      <c r="G14" s="16">
        <v>132</v>
      </c>
      <c r="H14" s="56">
        <v>0</v>
      </c>
      <c r="I14" s="56">
        <v>0</v>
      </c>
    </row>
    <row r="15" spans="1:9" x14ac:dyDescent="0.2">
      <c r="A15" s="386" t="s">
        <v>135</v>
      </c>
      <c r="B15" s="386"/>
      <c r="C15" s="386"/>
      <c r="D15" s="386"/>
      <c r="E15" s="386"/>
      <c r="F15" s="386"/>
      <c r="G15" s="17">
        <v>133</v>
      </c>
      <c r="H15" s="57">
        <f>SUM(H16:H18)</f>
        <v>609249061</v>
      </c>
      <c r="I15" s="57">
        <f>SUM(I16:I18)</f>
        <v>254642998</v>
      </c>
    </row>
    <row r="16" spans="1:9" x14ac:dyDescent="0.2">
      <c r="A16" s="385" t="s">
        <v>136</v>
      </c>
      <c r="B16" s="385"/>
      <c r="C16" s="385"/>
      <c r="D16" s="385"/>
      <c r="E16" s="385"/>
      <c r="F16" s="385"/>
      <c r="G16" s="16">
        <v>134</v>
      </c>
      <c r="H16" s="56">
        <v>364623025</v>
      </c>
      <c r="I16" s="56">
        <v>136855464</v>
      </c>
    </row>
    <row r="17" spans="1:9" x14ac:dyDescent="0.2">
      <c r="A17" s="385" t="s">
        <v>137</v>
      </c>
      <c r="B17" s="385"/>
      <c r="C17" s="385"/>
      <c r="D17" s="385"/>
      <c r="E17" s="385"/>
      <c r="F17" s="385"/>
      <c r="G17" s="16">
        <v>135</v>
      </c>
      <c r="H17" s="56">
        <v>4812122</v>
      </c>
      <c r="I17" s="56">
        <v>4306456</v>
      </c>
    </row>
    <row r="18" spans="1:9" x14ac:dyDescent="0.2">
      <c r="A18" s="385" t="s">
        <v>138</v>
      </c>
      <c r="B18" s="385"/>
      <c r="C18" s="385"/>
      <c r="D18" s="385"/>
      <c r="E18" s="385"/>
      <c r="F18" s="385"/>
      <c r="G18" s="16">
        <v>136</v>
      </c>
      <c r="H18" s="56">
        <v>239813914</v>
      </c>
      <c r="I18" s="56">
        <v>113481078</v>
      </c>
    </row>
    <row r="19" spans="1:9" x14ac:dyDescent="0.2">
      <c r="A19" s="386" t="s">
        <v>139</v>
      </c>
      <c r="B19" s="386"/>
      <c r="C19" s="386"/>
      <c r="D19" s="386"/>
      <c r="E19" s="386"/>
      <c r="F19" s="386"/>
      <c r="G19" s="17">
        <v>137</v>
      </c>
      <c r="H19" s="57">
        <f>SUM(H20:H22)</f>
        <v>583409043</v>
      </c>
      <c r="I19" s="57">
        <f>SUM(I20:I22)</f>
        <v>189951093</v>
      </c>
    </row>
    <row r="20" spans="1:9" x14ac:dyDescent="0.2">
      <c r="A20" s="385" t="s">
        <v>117</v>
      </c>
      <c r="B20" s="385"/>
      <c r="C20" s="385"/>
      <c r="D20" s="385"/>
      <c r="E20" s="385"/>
      <c r="F20" s="385"/>
      <c r="G20" s="16">
        <v>138</v>
      </c>
      <c r="H20" s="56">
        <v>363407404</v>
      </c>
      <c r="I20" s="56">
        <v>122043480</v>
      </c>
    </row>
    <row r="21" spans="1:9" x14ac:dyDescent="0.2">
      <c r="A21" s="385" t="s">
        <v>118</v>
      </c>
      <c r="B21" s="385"/>
      <c r="C21" s="385"/>
      <c r="D21" s="385"/>
      <c r="E21" s="385"/>
      <c r="F21" s="385"/>
      <c r="G21" s="16">
        <v>139</v>
      </c>
      <c r="H21" s="56">
        <v>144444646</v>
      </c>
      <c r="I21" s="56">
        <v>46270696</v>
      </c>
    </row>
    <row r="22" spans="1:9" x14ac:dyDescent="0.2">
      <c r="A22" s="385" t="s">
        <v>119</v>
      </c>
      <c r="B22" s="385"/>
      <c r="C22" s="385"/>
      <c r="D22" s="385"/>
      <c r="E22" s="385"/>
      <c r="F22" s="385"/>
      <c r="G22" s="16">
        <v>140</v>
      </c>
      <c r="H22" s="56">
        <v>75556993</v>
      </c>
      <c r="I22" s="56">
        <v>21636917</v>
      </c>
    </row>
    <row r="23" spans="1:9" x14ac:dyDescent="0.2">
      <c r="A23" s="325" t="s">
        <v>120</v>
      </c>
      <c r="B23" s="325"/>
      <c r="C23" s="325"/>
      <c r="D23" s="325"/>
      <c r="E23" s="325"/>
      <c r="F23" s="325"/>
      <c r="G23" s="16">
        <v>141</v>
      </c>
      <c r="H23" s="56">
        <v>474514405</v>
      </c>
      <c r="I23" s="56">
        <v>496444044</v>
      </c>
    </row>
    <row r="24" spans="1:9" x14ac:dyDescent="0.2">
      <c r="A24" s="325" t="s">
        <v>121</v>
      </c>
      <c r="B24" s="325"/>
      <c r="C24" s="325"/>
      <c r="D24" s="325"/>
      <c r="E24" s="325"/>
      <c r="F24" s="325"/>
      <c r="G24" s="16">
        <v>142</v>
      </c>
      <c r="H24" s="56">
        <v>197392249</v>
      </c>
      <c r="I24" s="56">
        <v>89097655</v>
      </c>
    </row>
    <row r="25" spans="1:9" x14ac:dyDescent="0.2">
      <c r="A25" s="386" t="s">
        <v>140</v>
      </c>
      <c r="B25" s="386"/>
      <c r="C25" s="386"/>
      <c r="D25" s="386"/>
      <c r="E25" s="386"/>
      <c r="F25" s="386"/>
      <c r="G25" s="17">
        <v>143</v>
      </c>
      <c r="H25" s="57">
        <f>H26+H27</f>
        <v>587773</v>
      </c>
      <c r="I25" s="57">
        <f>I26+I27</f>
        <v>1509899</v>
      </c>
    </row>
    <row r="26" spans="1:9" x14ac:dyDescent="0.2">
      <c r="A26" s="385" t="s">
        <v>141</v>
      </c>
      <c r="B26" s="385"/>
      <c r="C26" s="385"/>
      <c r="D26" s="385"/>
      <c r="E26" s="385"/>
      <c r="F26" s="385"/>
      <c r="G26" s="16">
        <v>144</v>
      </c>
      <c r="H26" s="56">
        <v>0</v>
      </c>
      <c r="I26" s="56">
        <v>0</v>
      </c>
    </row>
    <row r="27" spans="1:9" x14ac:dyDescent="0.2">
      <c r="A27" s="385" t="s">
        <v>142</v>
      </c>
      <c r="B27" s="385"/>
      <c r="C27" s="385"/>
      <c r="D27" s="385"/>
      <c r="E27" s="385"/>
      <c r="F27" s="385"/>
      <c r="G27" s="16">
        <v>145</v>
      </c>
      <c r="H27" s="56">
        <v>587773</v>
      </c>
      <c r="I27" s="56">
        <v>1509899</v>
      </c>
    </row>
    <row r="28" spans="1:9" x14ac:dyDescent="0.2">
      <c r="A28" s="386" t="s">
        <v>143</v>
      </c>
      <c r="B28" s="386"/>
      <c r="C28" s="386"/>
      <c r="D28" s="386"/>
      <c r="E28" s="386"/>
      <c r="F28" s="386"/>
      <c r="G28" s="17">
        <v>146</v>
      </c>
      <c r="H28" s="57">
        <f>SUM(H29:H34)</f>
        <v>8827807</v>
      </c>
      <c r="I28" s="57">
        <f>SUM(I29:I34)</f>
        <v>28714012</v>
      </c>
    </row>
    <row r="29" spans="1:9" x14ac:dyDescent="0.2">
      <c r="A29" s="385" t="s">
        <v>144</v>
      </c>
      <c r="B29" s="385"/>
      <c r="C29" s="385"/>
      <c r="D29" s="385"/>
      <c r="E29" s="385"/>
      <c r="F29" s="385"/>
      <c r="G29" s="16">
        <v>147</v>
      </c>
      <c r="H29" s="56">
        <v>4890058</v>
      </c>
      <c r="I29" s="56">
        <v>19091188</v>
      </c>
    </row>
    <row r="30" spans="1:9" x14ac:dyDescent="0.2">
      <c r="A30" s="385" t="s">
        <v>145</v>
      </c>
      <c r="B30" s="385"/>
      <c r="C30" s="385"/>
      <c r="D30" s="385"/>
      <c r="E30" s="385"/>
      <c r="F30" s="385"/>
      <c r="G30" s="16">
        <v>148</v>
      </c>
      <c r="H30" s="56">
        <v>0</v>
      </c>
      <c r="I30" s="56">
        <v>0</v>
      </c>
    </row>
    <row r="31" spans="1:9" x14ac:dyDescent="0.2">
      <c r="A31" s="385" t="s">
        <v>146</v>
      </c>
      <c r="B31" s="385"/>
      <c r="C31" s="385"/>
      <c r="D31" s="385"/>
      <c r="E31" s="385"/>
      <c r="F31" s="385"/>
      <c r="G31" s="16">
        <v>149</v>
      </c>
      <c r="H31" s="56">
        <v>3937749</v>
      </c>
      <c r="I31" s="56">
        <v>9622824</v>
      </c>
    </row>
    <row r="32" spans="1:9" x14ac:dyDescent="0.2">
      <c r="A32" s="385" t="s">
        <v>147</v>
      </c>
      <c r="B32" s="385"/>
      <c r="C32" s="385"/>
      <c r="D32" s="385"/>
      <c r="E32" s="385"/>
      <c r="F32" s="385"/>
      <c r="G32" s="16">
        <v>150</v>
      </c>
      <c r="H32" s="56">
        <v>0</v>
      </c>
      <c r="I32" s="56">
        <v>0</v>
      </c>
    </row>
    <row r="33" spans="1:9" x14ac:dyDescent="0.2">
      <c r="A33" s="385" t="s">
        <v>148</v>
      </c>
      <c r="B33" s="385"/>
      <c r="C33" s="385"/>
      <c r="D33" s="385"/>
      <c r="E33" s="385"/>
      <c r="F33" s="385"/>
      <c r="G33" s="16">
        <v>151</v>
      </c>
      <c r="H33" s="56">
        <v>0</v>
      </c>
      <c r="I33" s="56">
        <v>0</v>
      </c>
    </row>
    <row r="34" spans="1:9" x14ac:dyDescent="0.2">
      <c r="A34" s="385" t="s">
        <v>149</v>
      </c>
      <c r="B34" s="385"/>
      <c r="C34" s="385"/>
      <c r="D34" s="385"/>
      <c r="E34" s="385"/>
      <c r="F34" s="385"/>
      <c r="G34" s="16">
        <v>152</v>
      </c>
      <c r="H34" s="56">
        <v>0</v>
      </c>
      <c r="I34" s="56">
        <v>0</v>
      </c>
    </row>
    <row r="35" spans="1:9" x14ac:dyDescent="0.2">
      <c r="A35" s="325" t="s">
        <v>122</v>
      </c>
      <c r="B35" s="325"/>
      <c r="C35" s="325"/>
      <c r="D35" s="325"/>
      <c r="E35" s="325"/>
      <c r="F35" s="325"/>
      <c r="G35" s="16">
        <v>153</v>
      </c>
      <c r="H35" s="56">
        <v>39845238</v>
      </c>
      <c r="I35" s="56">
        <v>10015299</v>
      </c>
    </row>
    <row r="36" spans="1:9" x14ac:dyDescent="0.2">
      <c r="A36" s="327" t="s">
        <v>150</v>
      </c>
      <c r="B36" s="327"/>
      <c r="C36" s="327"/>
      <c r="D36" s="327"/>
      <c r="E36" s="327"/>
      <c r="F36" s="327"/>
      <c r="G36" s="17">
        <v>154</v>
      </c>
      <c r="H36" s="57">
        <f>SUM(H37:H46)</f>
        <v>10673119</v>
      </c>
      <c r="I36" s="57">
        <f>SUM(I37:I46)</f>
        <v>21291138</v>
      </c>
    </row>
    <row r="37" spans="1:9" x14ac:dyDescent="0.2">
      <c r="A37" s="325" t="s">
        <v>151</v>
      </c>
      <c r="B37" s="325"/>
      <c r="C37" s="325"/>
      <c r="D37" s="325"/>
      <c r="E37" s="325"/>
      <c r="F37" s="325"/>
      <c r="G37" s="16">
        <v>155</v>
      </c>
      <c r="H37" s="56">
        <v>0</v>
      </c>
      <c r="I37" s="56">
        <v>0</v>
      </c>
    </row>
    <row r="38" spans="1:9" ht="25.15" customHeight="1" x14ac:dyDescent="0.2">
      <c r="A38" s="325" t="s">
        <v>152</v>
      </c>
      <c r="B38" s="325"/>
      <c r="C38" s="325"/>
      <c r="D38" s="325"/>
      <c r="E38" s="325"/>
      <c r="F38" s="325"/>
      <c r="G38" s="16">
        <v>156</v>
      </c>
      <c r="H38" s="56">
        <v>0</v>
      </c>
      <c r="I38" s="56">
        <v>0</v>
      </c>
    </row>
    <row r="39" spans="1:9" ht="28.15" customHeight="1" x14ac:dyDescent="0.2">
      <c r="A39" s="325" t="s">
        <v>153</v>
      </c>
      <c r="B39" s="325"/>
      <c r="C39" s="325"/>
      <c r="D39" s="325"/>
      <c r="E39" s="325"/>
      <c r="F39" s="325"/>
      <c r="G39" s="16">
        <v>157</v>
      </c>
      <c r="H39" s="56">
        <v>0</v>
      </c>
      <c r="I39" s="56">
        <v>0</v>
      </c>
    </row>
    <row r="40" spans="1:9" ht="28.15" customHeight="1" x14ac:dyDescent="0.2">
      <c r="A40" s="325" t="s">
        <v>154</v>
      </c>
      <c r="B40" s="325"/>
      <c r="C40" s="325"/>
      <c r="D40" s="325"/>
      <c r="E40" s="325"/>
      <c r="F40" s="325"/>
      <c r="G40" s="16">
        <v>158</v>
      </c>
      <c r="H40" s="56">
        <v>0</v>
      </c>
      <c r="I40" s="56">
        <v>0</v>
      </c>
    </row>
    <row r="41" spans="1:9" ht="22.9" customHeight="1" x14ac:dyDescent="0.2">
      <c r="A41" s="325" t="s">
        <v>155</v>
      </c>
      <c r="B41" s="325"/>
      <c r="C41" s="325"/>
      <c r="D41" s="325"/>
      <c r="E41" s="325"/>
      <c r="F41" s="325"/>
      <c r="G41" s="16">
        <v>159</v>
      </c>
      <c r="H41" s="56">
        <v>0</v>
      </c>
      <c r="I41" s="56">
        <v>0</v>
      </c>
    </row>
    <row r="42" spans="1:9" x14ac:dyDescent="0.2">
      <c r="A42" s="325" t="s">
        <v>156</v>
      </c>
      <c r="B42" s="325"/>
      <c r="C42" s="325"/>
      <c r="D42" s="325"/>
      <c r="E42" s="325"/>
      <c r="F42" s="325"/>
      <c r="G42" s="16">
        <v>160</v>
      </c>
      <c r="H42" s="56">
        <v>0</v>
      </c>
      <c r="I42" s="56">
        <v>0</v>
      </c>
    </row>
    <row r="43" spans="1:9" x14ac:dyDescent="0.2">
      <c r="A43" s="325" t="s">
        <v>157</v>
      </c>
      <c r="B43" s="325"/>
      <c r="C43" s="325"/>
      <c r="D43" s="325"/>
      <c r="E43" s="325"/>
      <c r="F43" s="325"/>
      <c r="G43" s="16">
        <v>161</v>
      </c>
      <c r="H43" s="56">
        <v>654052</v>
      </c>
      <c r="I43" s="56">
        <v>674539</v>
      </c>
    </row>
    <row r="44" spans="1:9" x14ac:dyDescent="0.2">
      <c r="A44" s="325" t="s">
        <v>158</v>
      </c>
      <c r="B44" s="325"/>
      <c r="C44" s="325"/>
      <c r="D44" s="325"/>
      <c r="E44" s="325"/>
      <c r="F44" s="325"/>
      <c r="G44" s="16">
        <v>162</v>
      </c>
      <c r="H44" s="56">
        <v>4215065</v>
      </c>
      <c r="I44" s="56">
        <v>889846</v>
      </c>
    </row>
    <row r="45" spans="1:9" x14ac:dyDescent="0.2">
      <c r="A45" s="325" t="s">
        <v>159</v>
      </c>
      <c r="B45" s="325"/>
      <c r="C45" s="325"/>
      <c r="D45" s="325"/>
      <c r="E45" s="325"/>
      <c r="F45" s="325"/>
      <c r="G45" s="16">
        <v>163</v>
      </c>
      <c r="H45" s="56">
        <v>0</v>
      </c>
      <c r="I45" s="56">
        <v>0</v>
      </c>
    </row>
    <row r="46" spans="1:9" x14ac:dyDescent="0.2">
      <c r="A46" s="325" t="s">
        <v>160</v>
      </c>
      <c r="B46" s="325"/>
      <c r="C46" s="325"/>
      <c r="D46" s="325"/>
      <c r="E46" s="325"/>
      <c r="F46" s="325"/>
      <c r="G46" s="16">
        <v>164</v>
      </c>
      <c r="H46" s="56">
        <v>5804002</v>
      </c>
      <c r="I46" s="56">
        <v>19726753</v>
      </c>
    </row>
    <row r="47" spans="1:9" x14ac:dyDescent="0.2">
      <c r="A47" s="327" t="s">
        <v>161</v>
      </c>
      <c r="B47" s="327"/>
      <c r="C47" s="327"/>
      <c r="D47" s="327"/>
      <c r="E47" s="327"/>
      <c r="F47" s="327"/>
      <c r="G47" s="17">
        <v>165</v>
      </c>
      <c r="H47" s="57">
        <f>SUM(H48:H54)</f>
        <v>72530819</v>
      </c>
      <c r="I47" s="57">
        <f>SUM(I48:I54)</f>
        <v>125931773</v>
      </c>
    </row>
    <row r="48" spans="1:9" ht="23.45" customHeight="1" x14ac:dyDescent="0.2">
      <c r="A48" s="325" t="s">
        <v>162</v>
      </c>
      <c r="B48" s="325"/>
      <c r="C48" s="325"/>
      <c r="D48" s="325"/>
      <c r="E48" s="325"/>
      <c r="F48" s="325"/>
      <c r="G48" s="16">
        <v>166</v>
      </c>
      <c r="H48" s="56">
        <v>0</v>
      </c>
      <c r="I48" s="56">
        <v>0</v>
      </c>
    </row>
    <row r="49" spans="1:9" x14ac:dyDescent="0.2">
      <c r="A49" s="382" t="s">
        <v>163</v>
      </c>
      <c r="B49" s="382"/>
      <c r="C49" s="382"/>
      <c r="D49" s="382"/>
      <c r="E49" s="382"/>
      <c r="F49" s="382"/>
      <c r="G49" s="16">
        <v>167</v>
      </c>
      <c r="H49" s="56">
        <v>0</v>
      </c>
      <c r="I49" s="56">
        <v>0</v>
      </c>
    </row>
    <row r="50" spans="1:9" x14ac:dyDescent="0.2">
      <c r="A50" s="382" t="s">
        <v>164</v>
      </c>
      <c r="B50" s="382"/>
      <c r="C50" s="382"/>
      <c r="D50" s="382"/>
      <c r="E50" s="382"/>
      <c r="F50" s="382"/>
      <c r="G50" s="16">
        <v>168</v>
      </c>
      <c r="H50" s="56">
        <v>55020340</v>
      </c>
      <c r="I50" s="56">
        <v>63062608</v>
      </c>
    </row>
    <row r="51" spans="1:9" x14ac:dyDescent="0.2">
      <c r="A51" s="382" t="s">
        <v>165</v>
      </c>
      <c r="B51" s="382"/>
      <c r="C51" s="382"/>
      <c r="D51" s="382"/>
      <c r="E51" s="382"/>
      <c r="F51" s="382"/>
      <c r="G51" s="16">
        <v>169</v>
      </c>
      <c r="H51" s="56">
        <v>4868851</v>
      </c>
      <c r="I51" s="56">
        <v>41917880</v>
      </c>
    </row>
    <row r="52" spans="1:9" x14ac:dyDescent="0.2">
      <c r="A52" s="382" t="s">
        <v>166</v>
      </c>
      <c r="B52" s="382"/>
      <c r="C52" s="382"/>
      <c r="D52" s="382"/>
      <c r="E52" s="382"/>
      <c r="F52" s="382"/>
      <c r="G52" s="16">
        <v>170</v>
      </c>
      <c r="H52" s="56">
        <v>10651214</v>
      </c>
      <c r="I52" s="56">
        <v>17843787</v>
      </c>
    </row>
    <row r="53" spans="1:9" x14ac:dyDescent="0.2">
      <c r="A53" s="382" t="s">
        <v>167</v>
      </c>
      <c r="B53" s="382"/>
      <c r="C53" s="382"/>
      <c r="D53" s="382"/>
      <c r="E53" s="382"/>
      <c r="F53" s="382"/>
      <c r="G53" s="16">
        <v>171</v>
      </c>
      <c r="H53" s="56">
        <v>1690</v>
      </c>
      <c r="I53" s="56">
        <v>0</v>
      </c>
    </row>
    <row r="54" spans="1:9" x14ac:dyDescent="0.2">
      <c r="A54" s="382" t="s">
        <v>168</v>
      </c>
      <c r="B54" s="382"/>
      <c r="C54" s="382"/>
      <c r="D54" s="382"/>
      <c r="E54" s="382"/>
      <c r="F54" s="382"/>
      <c r="G54" s="16">
        <v>172</v>
      </c>
      <c r="H54" s="56">
        <v>1988724</v>
      </c>
      <c r="I54" s="56">
        <v>3107498</v>
      </c>
    </row>
    <row r="55" spans="1:9" ht="30.6" customHeight="1" x14ac:dyDescent="0.2">
      <c r="A55" s="326" t="s">
        <v>169</v>
      </c>
      <c r="B55" s="326"/>
      <c r="C55" s="326"/>
      <c r="D55" s="326"/>
      <c r="E55" s="326"/>
      <c r="F55" s="326"/>
      <c r="G55" s="16">
        <v>173</v>
      </c>
      <c r="H55" s="56">
        <v>476257</v>
      </c>
      <c r="I55" s="56">
        <v>0</v>
      </c>
    </row>
    <row r="56" spans="1:9" x14ac:dyDescent="0.2">
      <c r="A56" s="326" t="s">
        <v>170</v>
      </c>
      <c r="B56" s="326"/>
      <c r="C56" s="326"/>
      <c r="D56" s="326"/>
      <c r="E56" s="326"/>
      <c r="F56" s="326"/>
      <c r="G56" s="16">
        <v>174</v>
      </c>
      <c r="H56" s="56">
        <v>0</v>
      </c>
      <c r="I56" s="56">
        <v>0</v>
      </c>
    </row>
    <row r="57" spans="1:9" ht="28.9" customHeight="1" x14ac:dyDescent="0.2">
      <c r="A57" s="326" t="s">
        <v>171</v>
      </c>
      <c r="B57" s="326"/>
      <c r="C57" s="326"/>
      <c r="D57" s="326"/>
      <c r="E57" s="326"/>
      <c r="F57" s="326"/>
      <c r="G57" s="16">
        <v>175</v>
      </c>
      <c r="H57" s="56">
        <v>0</v>
      </c>
      <c r="I57" s="56">
        <v>1643580</v>
      </c>
    </row>
    <row r="58" spans="1:9" x14ac:dyDescent="0.2">
      <c r="A58" s="326" t="s">
        <v>172</v>
      </c>
      <c r="B58" s="326"/>
      <c r="C58" s="326"/>
      <c r="D58" s="326"/>
      <c r="E58" s="326"/>
      <c r="F58" s="326"/>
      <c r="G58" s="16">
        <v>176</v>
      </c>
      <c r="H58" s="56">
        <v>0</v>
      </c>
      <c r="I58" s="56">
        <v>0</v>
      </c>
    </row>
    <row r="59" spans="1:9" x14ac:dyDescent="0.2">
      <c r="A59" s="327" t="s">
        <v>173</v>
      </c>
      <c r="B59" s="327"/>
      <c r="C59" s="327"/>
      <c r="D59" s="327"/>
      <c r="E59" s="327"/>
      <c r="F59" s="327"/>
      <c r="G59" s="17">
        <v>177</v>
      </c>
      <c r="H59" s="57">
        <f>H7+H36+H55+H56</f>
        <v>2218828166</v>
      </c>
      <c r="I59" s="57">
        <f>I7+I36+I55+I56</f>
        <v>696901773</v>
      </c>
    </row>
    <row r="60" spans="1:9" x14ac:dyDescent="0.2">
      <c r="A60" s="327" t="s">
        <v>174</v>
      </c>
      <c r="B60" s="327"/>
      <c r="C60" s="327"/>
      <c r="D60" s="327"/>
      <c r="E60" s="327"/>
      <c r="F60" s="327"/>
      <c r="G60" s="17">
        <v>178</v>
      </c>
      <c r="H60" s="57">
        <f>H13+H47+H57+H58</f>
        <v>1986356395</v>
      </c>
      <c r="I60" s="57">
        <f>I13+I47+I57+I58</f>
        <v>1197950353</v>
      </c>
    </row>
    <row r="61" spans="1:9" x14ac:dyDescent="0.2">
      <c r="A61" s="327" t="s">
        <v>175</v>
      </c>
      <c r="B61" s="327"/>
      <c r="C61" s="327"/>
      <c r="D61" s="327"/>
      <c r="E61" s="327"/>
      <c r="F61" s="327"/>
      <c r="G61" s="17">
        <v>179</v>
      </c>
      <c r="H61" s="57">
        <f>H59-H60</f>
        <v>232471771</v>
      </c>
      <c r="I61" s="57">
        <f>I59-I60</f>
        <v>-501048580</v>
      </c>
    </row>
    <row r="62" spans="1:9" x14ac:dyDescent="0.2">
      <c r="A62" s="384" t="s">
        <v>176</v>
      </c>
      <c r="B62" s="384"/>
      <c r="C62" s="384"/>
      <c r="D62" s="384"/>
      <c r="E62" s="384"/>
      <c r="F62" s="384"/>
      <c r="G62" s="17">
        <v>180</v>
      </c>
      <c r="H62" s="57">
        <f>+IF((H59-H60)&gt;0,(H59-H60),0)</f>
        <v>232471771</v>
      </c>
      <c r="I62" s="57">
        <f>+IF((I59-I60)&gt;0,(I59-I60),0)</f>
        <v>0</v>
      </c>
    </row>
    <row r="63" spans="1:9" x14ac:dyDescent="0.2">
      <c r="A63" s="384" t="s">
        <v>177</v>
      </c>
      <c r="B63" s="384"/>
      <c r="C63" s="384"/>
      <c r="D63" s="384"/>
      <c r="E63" s="384"/>
      <c r="F63" s="384"/>
      <c r="G63" s="17">
        <v>181</v>
      </c>
      <c r="H63" s="57">
        <f>+IF((H59-H60)&lt;0,(H59-H60),0)</f>
        <v>0</v>
      </c>
      <c r="I63" s="57">
        <f>+IF((I59-I60)&lt;0,(I59-I60),0)</f>
        <v>-501048580</v>
      </c>
    </row>
    <row r="64" spans="1:9" x14ac:dyDescent="0.2">
      <c r="A64" s="326" t="s">
        <v>123</v>
      </c>
      <c r="B64" s="326"/>
      <c r="C64" s="326"/>
      <c r="D64" s="326"/>
      <c r="E64" s="326"/>
      <c r="F64" s="326"/>
      <c r="G64" s="16">
        <v>182</v>
      </c>
      <c r="H64" s="56">
        <v>-73379909</v>
      </c>
      <c r="I64" s="56">
        <v>-142242789</v>
      </c>
    </row>
    <row r="65" spans="1:9" x14ac:dyDescent="0.2">
      <c r="A65" s="327" t="s">
        <v>178</v>
      </c>
      <c r="B65" s="327"/>
      <c r="C65" s="327"/>
      <c r="D65" s="327"/>
      <c r="E65" s="327"/>
      <c r="F65" s="327"/>
      <c r="G65" s="17">
        <v>183</v>
      </c>
      <c r="H65" s="57">
        <f>H61-H64</f>
        <v>305851680</v>
      </c>
      <c r="I65" s="57">
        <f>I61-I64</f>
        <v>-358805791</v>
      </c>
    </row>
    <row r="66" spans="1:9" x14ac:dyDescent="0.2">
      <c r="A66" s="384" t="s">
        <v>179</v>
      </c>
      <c r="B66" s="384"/>
      <c r="C66" s="384"/>
      <c r="D66" s="384"/>
      <c r="E66" s="384"/>
      <c r="F66" s="384"/>
      <c r="G66" s="17">
        <v>184</v>
      </c>
      <c r="H66" s="57">
        <f>+IF((H61-H64)&gt;0,(H61-H64),0)</f>
        <v>305851680</v>
      </c>
      <c r="I66" s="57">
        <f>+IF((I61-I64)&gt;0,(I61-I64),0)</f>
        <v>0</v>
      </c>
    </row>
    <row r="67" spans="1:9" x14ac:dyDescent="0.2">
      <c r="A67" s="388" t="s">
        <v>180</v>
      </c>
      <c r="B67" s="388"/>
      <c r="C67" s="388"/>
      <c r="D67" s="388"/>
      <c r="E67" s="388"/>
      <c r="F67" s="388"/>
      <c r="G67" s="18">
        <v>185</v>
      </c>
      <c r="H67" s="62">
        <f>+IF((H61-H64)&lt;0,(H61-H64),0)</f>
        <v>0</v>
      </c>
      <c r="I67" s="62">
        <f>+IF((I61-I64)&lt;0,(I61-I64),0)</f>
        <v>-358805791</v>
      </c>
    </row>
    <row r="68" spans="1:9" x14ac:dyDescent="0.2">
      <c r="A68" s="343" t="s">
        <v>181</v>
      </c>
      <c r="B68" s="343"/>
      <c r="C68" s="343"/>
      <c r="D68" s="343"/>
      <c r="E68" s="343"/>
      <c r="F68" s="343"/>
      <c r="G68" s="375"/>
      <c r="H68" s="375"/>
      <c r="I68" s="375"/>
    </row>
    <row r="69" spans="1:9" ht="25.9" customHeight="1" x14ac:dyDescent="0.2">
      <c r="A69" s="327" t="s">
        <v>182</v>
      </c>
      <c r="B69" s="327"/>
      <c r="C69" s="327"/>
      <c r="D69" s="327"/>
      <c r="E69" s="327"/>
      <c r="F69" s="327"/>
      <c r="G69" s="17">
        <v>186</v>
      </c>
      <c r="H69" s="57">
        <f>H70-H71</f>
        <v>0</v>
      </c>
      <c r="I69" s="57">
        <f>I70-I71</f>
        <v>0</v>
      </c>
    </row>
    <row r="70" spans="1:9" x14ac:dyDescent="0.2">
      <c r="A70" s="382" t="s">
        <v>183</v>
      </c>
      <c r="B70" s="382"/>
      <c r="C70" s="382"/>
      <c r="D70" s="382"/>
      <c r="E70" s="382"/>
      <c r="F70" s="382"/>
      <c r="G70" s="16">
        <v>187</v>
      </c>
      <c r="H70" s="56">
        <v>0</v>
      </c>
      <c r="I70" s="56">
        <v>0</v>
      </c>
    </row>
    <row r="71" spans="1:9" x14ac:dyDescent="0.2">
      <c r="A71" s="382" t="s">
        <v>184</v>
      </c>
      <c r="B71" s="382"/>
      <c r="C71" s="382"/>
      <c r="D71" s="382"/>
      <c r="E71" s="382"/>
      <c r="F71" s="382"/>
      <c r="G71" s="16">
        <v>188</v>
      </c>
      <c r="H71" s="56">
        <v>0</v>
      </c>
      <c r="I71" s="56">
        <v>0</v>
      </c>
    </row>
    <row r="72" spans="1:9" x14ac:dyDescent="0.2">
      <c r="A72" s="326" t="s">
        <v>185</v>
      </c>
      <c r="B72" s="326"/>
      <c r="C72" s="326"/>
      <c r="D72" s="326"/>
      <c r="E72" s="326"/>
      <c r="F72" s="326"/>
      <c r="G72" s="16">
        <v>189</v>
      </c>
      <c r="H72" s="56">
        <v>0</v>
      </c>
      <c r="I72" s="56">
        <v>0</v>
      </c>
    </row>
    <row r="73" spans="1:9" x14ac:dyDescent="0.2">
      <c r="A73" s="384" t="s">
        <v>186</v>
      </c>
      <c r="B73" s="384"/>
      <c r="C73" s="384"/>
      <c r="D73" s="384"/>
      <c r="E73" s="384"/>
      <c r="F73" s="384"/>
      <c r="G73" s="17">
        <v>190</v>
      </c>
      <c r="H73" s="114">
        <v>0</v>
      </c>
      <c r="I73" s="114">
        <v>0</v>
      </c>
    </row>
    <row r="74" spans="1:9" x14ac:dyDescent="0.2">
      <c r="A74" s="388" t="s">
        <v>187</v>
      </c>
      <c r="B74" s="388"/>
      <c r="C74" s="388"/>
      <c r="D74" s="388"/>
      <c r="E74" s="388"/>
      <c r="F74" s="388"/>
      <c r="G74" s="18">
        <v>191</v>
      </c>
      <c r="H74" s="115">
        <v>0</v>
      </c>
      <c r="I74" s="115">
        <v>0</v>
      </c>
    </row>
    <row r="75" spans="1:9" x14ac:dyDescent="0.2">
      <c r="A75" s="343" t="s">
        <v>188</v>
      </c>
      <c r="B75" s="343"/>
      <c r="C75" s="343"/>
      <c r="D75" s="343"/>
      <c r="E75" s="343"/>
      <c r="F75" s="343"/>
      <c r="G75" s="375"/>
      <c r="H75" s="375"/>
      <c r="I75" s="375"/>
    </row>
    <row r="76" spans="1:9" x14ac:dyDescent="0.2">
      <c r="A76" s="327" t="s">
        <v>189</v>
      </c>
      <c r="B76" s="327"/>
      <c r="C76" s="327"/>
      <c r="D76" s="327"/>
      <c r="E76" s="327"/>
      <c r="F76" s="327"/>
      <c r="G76" s="17">
        <v>192</v>
      </c>
      <c r="H76" s="114">
        <v>0</v>
      </c>
      <c r="I76" s="114">
        <v>0</v>
      </c>
    </row>
    <row r="77" spans="1:9" x14ac:dyDescent="0.2">
      <c r="A77" s="383" t="s">
        <v>190</v>
      </c>
      <c r="B77" s="383"/>
      <c r="C77" s="383"/>
      <c r="D77" s="383"/>
      <c r="E77" s="383"/>
      <c r="F77" s="383"/>
      <c r="G77" s="22">
        <v>193</v>
      </c>
      <c r="H77" s="63">
        <v>0</v>
      </c>
      <c r="I77" s="63">
        <v>0</v>
      </c>
    </row>
    <row r="78" spans="1:9" x14ac:dyDescent="0.2">
      <c r="A78" s="383" t="s">
        <v>191</v>
      </c>
      <c r="B78" s="383"/>
      <c r="C78" s="383"/>
      <c r="D78" s="383"/>
      <c r="E78" s="383"/>
      <c r="F78" s="383"/>
      <c r="G78" s="22">
        <v>194</v>
      </c>
      <c r="H78" s="63">
        <v>0</v>
      </c>
      <c r="I78" s="63">
        <v>0</v>
      </c>
    </row>
    <row r="79" spans="1:9" x14ac:dyDescent="0.2">
      <c r="A79" s="327" t="s">
        <v>192</v>
      </c>
      <c r="B79" s="327"/>
      <c r="C79" s="327"/>
      <c r="D79" s="327"/>
      <c r="E79" s="327"/>
      <c r="F79" s="327"/>
      <c r="G79" s="17">
        <v>195</v>
      </c>
      <c r="H79" s="114">
        <v>0</v>
      </c>
      <c r="I79" s="114">
        <v>0</v>
      </c>
    </row>
    <row r="80" spans="1:9" x14ac:dyDescent="0.2">
      <c r="A80" s="327" t="s">
        <v>193</v>
      </c>
      <c r="B80" s="327"/>
      <c r="C80" s="327"/>
      <c r="D80" s="327"/>
      <c r="E80" s="327"/>
      <c r="F80" s="327"/>
      <c r="G80" s="17">
        <v>196</v>
      </c>
      <c r="H80" s="114">
        <v>0</v>
      </c>
      <c r="I80" s="114">
        <v>0</v>
      </c>
    </row>
    <row r="81" spans="1:9" x14ac:dyDescent="0.2">
      <c r="A81" s="384" t="s">
        <v>194</v>
      </c>
      <c r="B81" s="384"/>
      <c r="C81" s="384"/>
      <c r="D81" s="384"/>
      <c r="E81" s="384"/>
      <c r="F81" s="384"/>
      <c r="G81" s="17">
        <v>197</v>
      </c>
      <c r="H81" s="114">
        <v>0</v>
      </c>
      <c r="I81" s="114">
        <v>0</v>
      </c>
    </row>
    <row r="82" spans="1:9" x14ac:dyDescent="0.2">
      <c r="A82" s="388" t="s">
        <v>195</v>
      </c>
      <c r="B82" s="388"/>
      <c r="C82" s="388"/>
      <c r="D82" s="388"/>
      <c r="E82" s="388"/>
      <c r="F82" s="388"/>
      <c r="G82" s="18">
        <v>198</v>
      </c>
      <c r="H82" s="115">
        <v>0</v>
      </c>
      <c r="I82" s="115">
        <v>0</v>
      </c>
    </row>
    <row r="83" spans="1:9" x14ac:dyDescent="0.2">
      <c r="A83" s="343" t="s">
        <v>124</v>
      </c>
      <c r="B83" s="343"/>
      <c r="C83" s="343"/>
      <c r="D83" s="343"/>
      <c r="E83" s="343"/>
      <c r="F83" s="343"/>
      <c r="G83" s="375"/>
      <c r="H83" s="375"/>
      <c r="I83" s="375"/>
    </row>
    <row r="84" spans="1:9" x14ac:dyDescent="0.2">
      <c r="A84" s="376" t="s">
        <v>196</v>
      </c>
      <c r="B84" s="376"/>
      <c r="C84" s="376"/>
      <c r="D84" s="376"/>
      <c r="E84" s="376"/>
      <c r="F84" s="376"/>
      <c r="G84" s="17">
        <v>199</v>
      </c>
      <c r="H84" s="51">
        <f>H85+H86</f>
        <v>305851680</v>
      </c>
      <c r="I84" s="51">
        <f>I85+I86</f>
        <v>-358805791</v>
      </c>
    </row>
    <row r="85" spans="1:9" x14ac:dyDescent="0.2">
      <c r="A85" s="377" t="s">
        <v>197</v>
      </c>
      <c r="B85" s="377"/>
      <c r="C85" s="377"/>
      <c r="D85" s="377"/>
      <c r="E85" s="377"/>
      <c r="F85" s="377"/>
      <c r="G85" s="16">
        <v>200</v>
      </c>
      <c r="H85" s="47">
        <f>H66-H86</f>
        <v>284535940</v>
      </c>
      <c r="I85" s="50">
        <v>-329593506</v>
      </c>
    </row>
    <row r="86" spans="1:9" x14ac:dyDescent="0.2">
      <c r="A86" s="378" t="s">
        <v>198</v>
      </c>
      <c r="B86" s="378"/>
      <c r="C86" s="378"/>
      <c r="D86" s="378"/>
      <c r="E86" s="378"/>
      <c r="F86" s="378"/>
      <c r="G86" s="19">
        <v>201</v>
      </c>
      <c r="H86" s="238">
        <v>21315740</v>
      </c>
      <c r="I86" s="64">
        <v>-29212285</v>
      </c>
    </row>
    <row r="87" spans="1:9" x14ac:dyDescent="0.2">
      <c r="A87" s="379" t="s">
        <v>126</v>
      </c>
      <c r="B87" s="379"/>
      <c r="C87" s="379"/>
      <c r="D87" s="379"/>
      <c r="E87" s="379"/>
      <c r="F87" s="379"/>
      <c r="G87" s="380"/>
      <c r="H87" s="380"/>
      <c r="I87" s="380"/>
    </row>
    <row r="88" spans="1:9" x14ac:dyDescent="0.2">
      <c r="A88" s="381" t="s">
        <v>199</v>
      </c>
      <c r="B88" s="381"/>
      <c r="C88" s="381"/>
      <c r="D88" s="381"/>
      <c r="E88" s="381"/>
      <c r="F88" s="381"/>
      <c r="G88" s="16">
        <v>202</v>
      </c>
      <c r="H88" s="50">
        <f>+H65</f>
        <v>305851680</v>
      </c>
      <c r="I88" s="50">
        <v>-358805791</v>
      </c>
    </row>
    <row r="89" spans="1:9" ht="24.6" customHeight="1" x14ac:dyDescent="0.2">
      <c r="A89" s="373" t="s">
        <v>200</v>
      </c>
      <c r="B89" s="373"/>
      <c r="C89" s="373"/>
      <c r="D89" s="373"/>
      <c r="E89" s="373"/>
      <c r="F89" s="373"/>
      <c r="G89" s="17">
        <v>203</v>
      </c>
      <c r="H89" s="51">
        <f>SUM(H90:H97)</f>
        <v>-1060800</v>
      </c>
      <c r="I89" s="51">
        <f>SUM(I90:I97)</f>
        <v>-73904</v>
      </c>
    </row>
    <row r="90" spans="1:9" x14ac:dyDescent="0.2">
      <c r="A90" s="382" t="s">
        <v>201</v>
      </c>
      <c r="B90" s="382"/>
      <c r="C90" s="382"/>
      <c r="D90" s="382"/>
      <c r="E90" s="382"/>
      <c r="F90" s="382"/>
      <c r="G90" s="16">
        <v>204</v>
      </c>
      <c r="H90" s="56">
        <v>0</v>
      </c>
      <c r="I90" s="50">
        <v>0</v>
      </c>
    </row>
    <row r="91" spans="1:9" ht="21.6" customHeight="1" x14ac:dyDescent="0.2">
      <c r="A91" s="382" t="s">
        <v>202</v>
      </c>
      <c r="B91" s="382"/>
      <c r="C91" s="382"/>
      <c r="D91" s="382"/>
      <c r="E91" s="382"/>
      <c r="F91" s="382"/>
      <c r="G91" s="16">
        <v>205</v>
      </c>
      <c r="H91" s="56">
        <v>0</v>
      </c>
      <c r="I91" s="50">
        <v>0</v>
      </c>
    </row>
    <row r="92" spans="1:9" ht="21.6" customHeight="1" x14ac:dyDescent="0.2">
      <c r="A92" s="382" t="s">
        <v>203</v>
      </c>
      <c r="B92" s="382"/>
      <c r="C92" s="382"/>
      <c r="D92" s="382"/>
      <c r="E92" s="382"/>
      <c r="F92" s="382"/>
      <c r="G92" s="16">
        <v>206</v>
      </c>
      <c r="H92" s="56">
        <v>-1060800</v>
      </c>
      <c r="I92" s="50">
        <v>-73904</v>
      </c>
    </row>
    <row r="93" spans="1:9" x14ac:dyDescent="0.2">
      <c r="A93" s="382" t="s">
        <v>204</v>
      </c>
      <c r="B93" s="382"/>
      <c r="C93" s="382"/>
      <c r="D93" s="382"/>
      <c r="E93" s="382"/>
      <c r="F93" s="382"/>
      <c r="G93" s="16">
        <v>207</v>
      </c>
      <c r="H93" s="56">
        <v>0</v>
      </c>
      <c r="I93" s="50">
        <v>0</v>
      </c>
    </row>
    <row r="94" spans="1:9" x14ac:dyDescent="0.2">
      <c r="A94" s="382" t="s">
        <v>205</v>
      </c>
      <c r="B94" s="382"/>
      <c r="C94" s="382"/>
      <c r="D94" s="382"/>
      <c r="E94" s="382"/>
      <c r="F94" s="382"/>
      <c r="G94" s="16">
        <v>208</v>
      </c>
      <c r="H94" s="56">
        <v>0</v>
      </c>
      <c r="I94" s="50">
        <v>0</v>
      </c>
    </row>
    <row r="95" spans="1:9" ht="20.45" customHeight="1" x14ac:dyDescent="0.2">
      <c r="A95" s="382" t="s">
        <v>206</v>
      </c>
      <c r="B95" s="382"/>
      <c r="C95" s="382"/>
      <c r="D95" s="382"/>
      <c r="E95" s="382"/>
      <c r="F95" s="382"/>
      <c r="G95" s="16">
        <v>209</v>
      </c>
      <c r="H95" s="56">
        <v>0</v>
      </c>
      <c r="I95" s="50">
        <v>0</v>
      </c>
    </row>
    <row r="96" spans="1:9" x14ac:dyDescent="0.2">
      <c r="A96" s="382" t="s">
        <v>207</v>
      </c>
      <c r="B96" s="382"/>
      <c r="C96" s="382"/>
      <c r="D96" s="382"/>
      <c r="E96" s="382"/>
      <c r="F96" s="382"/>
      <c r="G96" s="16">
        <v>210</v>
      </c>
      <c r="H96" s="56">
        <v>0</v>
      </c>
      <c r="I96" s="50">
        <v>0</v>
      </c>
    </row>
    <row r="97" spans="1:9" x14ac:dyDescent="0.2">
      <c r="A97" s="382" t="s">
        <v>208</v>
      </c>
      <c r="B97" s="382"/>
      <c r="C97" s="382"/>
      <c r="D97" s="382"/>
      <c r="E97" s="382"/>
      <c r="F97" s="382"/>
      <c r="G97" s="16">
        <v>211</v>
      </c>
      <c r="H97" s="56">
        <v>0</v>
      </c>
      <c r="I97" s="50">
        <v>0</v>
      </c>
    </row>
    <row r="98" spans="1:9" x14ac:dyDescent="0.2">
      <c r="A98" s="381" t="s">
        <v>127</v>
      </c>
      <c r="B98" s="381"/>
      <c r="C98" s="381"/>
      <c r="D98" s="381"/>
      <c r="E98" s="381"/>
      <c r="F98" s="381"/>
      <c r="G98" s="16">
        <v>212</v>
      </c>
      <c r="H98" s="56">
        <v>-216991</v>
      </c>
      <c r="I98" s="50">
        <v>-13302</v>
      </c>
    </row>
    <row r="99" spans="1:9" ht="27.6" customHeight="1" x14ac:dyDescent="0.2">
      <c r="A99" s="373" t="s">
        <v>209</v>
      </c>
      <c r="B99" s="373"/>
      <c r="C99" s="373"/>
      <c r="D99" s="373"/>
      <c r="E99" s="373"/>
      <c r="F99" s="373"/>
      <c r="G99" s="17">
        <v>213</v>
      </c>
      <c r="H99" s="51">
        <f>H89-H98</f>
        <v>-843809</v>
      </c>
      <c r="I99" s="51">
        <f>I89-I98</f>
        <v>-60602</v>
      </c>
    </row>
    <row r="100" spans="1:9" x14ac:dyDescent="0.2">
      <c r="A100" s="374" t="s">
        <v>210</v>
      </c>
      <c r="B100" s="374"/>
      <c r="C100" s="374"/>
      <c r="D100" s="374"/>
      <c r="E100" s="374"/>
      <c r="F100" s="374"/>
      <c r="G100" s="18">
        <v>214</v>
      </c>
      <c r="H100" s="52">
        <f>H88+H99</f>
        <v>305007871</v>
      </c>
      <c r="I100" s="52">
        <f>I88+I99</f>
        <v>-358866393</v>
      </c>
    </row>
    <row r="101" spans="1:9" x14ac:dyDescent="0.2">
      <c r="A101" s="343" t="s">
        <v>211</v>
      </c>
      <c r="B101" s="343"/>
      <c r="C101" s="343"/>
      <c r="D101" s="343"/>
      <c r="E101" s="343"/>
      <c r="F101" s="343"/>
      <c r="G101" s="375"/>
      <c r="H101" s="375"/>
      <c r="I101" s="375"/>
    </row>
    <row r="102" spans="1:9" x14ac:dyDescent="0.2">
      <c r="A102" s="376" t="s">
        <v>212</v>
      </c>
      <c r="B102" s="376"/>
      <c r="C102" s="376"/>
      <c r="D102" s="376"/>
      <c r="E102" s="376"/>
      <c r="F102" s="376"/>
      <c r="G102" s="17">
        <v>215</v>
      </c>
      <c r="H102" s="51">
        <f>H103+H104</f>
        <v>305007871</v>
      </c>
      <c r="I102" s="51">
        <f>I103+I104</f>
        <v>-358866393</v>
      </c>
    </row>
    <row r="103" spans="1:9" x14ac:dyDescent="0.2">
      <c r="A103" s="377" t="s">
        <v>125</v>
      </c>
      <c r="B103" s="377"/>
      <c r="C103" s="377"/>
      <c r="D103" s="377"/>
      <c r="E103" s="377"/>
      <c r="F103" s="377"/>
      <c r="G103" s="16">
        <v>216</v>
      </c>
      <c r="H103" s="50">
        <f>+H100-H104</f>
        <v>283692131</v>
      </c>
      <c r="I103" s="50">
        <f>+I100-I104</f>
        <v>-329654108</v>
      </c>
    </row>
    <row r="104" spans="1:9" x14ac:dyDescent="0.2">
      <c r="A104" s="378" t="s">
        <v>213</v>
      </c>
      <c r="B104" s="378"/>
      <c r="C104" s="378"/>
      <c r="D104" s="378"/>
      <c r="E104" s="378"/>
      <c r="F104" s="378"/>
      <c r="G104" s="19">
        <v>217</v>
      </c>
      <c r="H104" s="64">
        <f>+H86</f>
        <v>21315740</v>
      </c>
      <c r="I104" s="64">
        <f>+I86</f>
        <v>-29212285</v>
      </c>
    </row>
  </sheetData>
  <sheetProtection algorithmName="SHA-512" hashValue="MlaTiCAWi5+jqK4yz5e05jX2rCmluJYAuJhCblAU5OEsEslUcohyyXeuw+AGFYyaqgrhYhTdUFhiEVTPspdV8A==" saltValue="doXG12pcmRcxFXjN0jR1vw==" spinCount="100000" sheet="1" objects="1" scenarios="1"/>
  <mergeCells count="10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65:F65"/>
    <mergeCell ref="A66:F66"/>
    <mergeCell ref="A70:F70"/>
    <mergeCell ref="A49:F49"/>
    <mergeCell ref="A50:F50"/>
    <mergeCell ref="A51:F51"/>
    <mergeCell ref="A52:F52"/>
    <mergeCell ref="A53:F53"/>
    <mergeCell ref="A54:F54"/>
    <mergeCell ref="A97:F97"/>
    <mergeCell ref="A93:F93"/>
    <mergeCell ref="A94:F94"/>
    <mergeCell ref="A83:I83"/>
    <mergeCell ref="A84:F84"/>
    <mergeCell ref="A85:F85"/>
    <mergeCell ref="A86:F86"/>
    <mergeCell ref="A81:F81"/>
    <mergeCell ref="A82:F8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s>
  <conditionalFormatting sqref="H20:H24">
    <cfRule type="cellIs" dxfId="32" priority="18" stopIfTrue="1" operator="notEqual">
      <formula>ROUND(H20,0)</formula>
    </cfRule>
    <cfRule type="cellIs" dxfId="31" priority="19" stopIfTrue="1" operator="lessThan">
      <formula>0</formula>
    </cfRule>
  </conditionalFormatting>
  <conditionalFormatting sqref="H16:H18">
    <cfRule type="cellIs" dxfId="30" priority="16" stopIfTrue="1" operator="notEqual">
      <formula>ROUND(H16,0)</formula>
    </cfRule>
    <cfRule type="cellIs" dxfId="29" priority="17" stopIfTrue="1" operator="lessThan">
      <formula>0</formula>
    </cfRule>
  </conditionalFormatting>
  <conditionalFormatting sqref="H26:H27">
    <cfRule type="cellIs" dxfId="28" priority="14" stopIfTrue="1" operator="notEqual">
      <formula>ROUND(H26,0)</formula>
    </cfRule>
    <cfRule type="cellIs" dxfId="27" priority="15" stopIfTrue="1" operator="lessThan">
      <formula>0</formula>
    </cfRule>
  </conditionalFormatting>
  <conditionalFormatting sqref="H29:H35">
    <cfRule type="cellIs" dxfId="26" priority="12" stopIfTrue="1" operator="notEqual">
      <formula>ROUND(H29,0)</formula>
    </cfRule>
    <cfRule type="cellIs" dxfId="25" priority="13" stopIfTrue="1" operator="lessThan">
      <formula>0</formula>
    </cfRule>
  </conditionalFormatting>
  <conditionalFormatting sqref="H88">
    <cfRule type="cellIs" dxfId="24" priority="11" stopIfTrue="1" operator="notEqual">
      <formula>ROUND(H88,0)</formula>
    </cfRule>
  </conditionalFormatting>
  <conditionalFormatting sqref="H37:H46">
    <cfRule type="cellIs" dxfId="23" priority="8" stopIfTrue="1" operator="notEqual">
      <formula>ROUND(H37,0)</formula>
    </cfRule>
    <cfRule type="cellIs" dxfId="22" priority="9" stopIfTrue="1" operator="lessThan">
      <formula>0</formula>
    </cfRule>
  </conditionalFormatting>
  <conditionalFormatting sqref="H48:H58">
    <cfRule type="cellIs" dxfId="21" priority="6" stopIfTrue="1" operator="notEqual">
      <formula>ROUND(H48,0)</formula>
    </cfRule>
    <cfRule type="cellIs" dxfId="20" priority="7" stopIfTrue="1" operator="lessThan">
      <formula>0</formula>
    </cfRule>
  </conditionalFormatting>
  <conditionalFormatting sqref="H103:I103">
    <cfRule type="cellIs" dxfId="19" priority="5" stopIfTrue="1" operator="notEqual">
      <formula>ROUND(H103,0)</formula>
    </cfRule>
  </conditionalFormatting>
  <conditionalFormatting sqref="I20:I24">
    <cfRule type="cellIs" dxfId="18" priority="3" stopIfTrue="1" operator="notEqual">
      <formula>ROUND(I20,0)</formula>
    </cfRule>
    <cfRule type="cellIs" dxfId="17" priority="4" stopIfTrue="1" operator="lessThan">
      <formula>0</formula>
    </cfRule>
  </conditionalFormatting>
  <conditionalFormatting sqref="I16:I18">
    <cfRule type="cellIs" dxfId="16" priority="1" stopIfTrue="1" operator="notEqual">
      <formula>ROUND(I16,0)</formula>
    </cfRule>
    <cfRule type="cellIs" dxfId="15" priority="2" stopIfTrue="1" operator="lessThan">
      <formula>0</formula>
    </cfRule>
  </conditionalFormatting>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4" zoomScale="110" zoomScaleNormal="100" workbookViewId="0">
      <selection activeCell="I59" sqref="I59"/>
    </sheetView>
  </sheetViews>
  <sheetFormatPr defaultColWidth="9.140625" defaultRowHeight="12.75" x14ac:dyDescent="0.2"/>
  <cols>
    <col min="1" max="6" width="9.140625" style="11"/>
    <col min="7" max="7" width="9.140625" style="23"/>
    <col min="8" max="9" width="16.28515625" style="53" customWidth="1"/>
    <col min="10" max="16384" width="9.140625" style="11"/>
  </cols>
  <sheetData>
    <row r="1" spans="1:9" x14ac:dyDescent="0.2">
      <c r="A1" s="393" t="s">
        <v>214</v>
      </c>
      <c r="B1" s="421"/>
      <c r="C1" s="421"/>
      <c r="D1" s="421"/>
      <c r="E1" s="421"/>
      <c r="F1" s="421"/>
      <c r="G1" s="421"/>
      <c r="H1" s="421"/>
      <c r="I1" s="421"/>
    </row>
    <row r="2" spans="1:9" x14ac:dyDescent="0.2">
      <c r="A2" s="392" t="s">
        <v>444</v>
      </c>
      <c r="B2" s="351"/>
      <c r="C2" s="351"/>
      <c r="D2" s="351"/>
      <c r="E2" s="351"/>
      <c r="F2" s="351"/>
      <c r="G2" s="351"/>
      <c r="H2" s="351"/>
      <c r="I2" s="351"/>
    </row>
    <row r="3" spans="1:9" x14ac:dyDescent="0.2">
      <c r="A3" s="423" t="s">
        <v>361</v>
      </c>
      <c r="B3" s="424"/>
      <c r="C3" s="424"/>
      <c r="D3" s="424"/>
      <c r="E3" s="424"/>
      <c r="F3" s="424"/>
      <c r="G3" s="424"/>
      <c r="H3" s="424"/>
      <c r="I3" s="424"/>
    </row>
    <row r="4" spans="1:9" x14ac:dyDescent="0.2">
      <c r="A4" s="422" t="s">
        <v>646</v>
      </c>
      <c r="B4" s="358"/>
      <c r="C4" s="358"/>
      <c r="D4" s="358"/>
      <c r="E4" s="358"/>
      <c r="F4" s="358"/>
      <c r="G4" s="358"/>
      <c r="H4" s="358"/>
      <c r="I4" s="359"/>
    </row>
    <row r="5" spans="1:9" ht="23.25" thickBot="1" x14ac:dyDescent="0.25">
      <c r="A5" s="425" t="s">
        <v>2</v>
      </c>
      <c r="B5" s="426"/>
      <c r="C5" s="426"/>
      <c r="D5" s="426"/>
      <c r="E5" s="426"/>
      <c r="F5" s="427"/>
      <c r="G5" s="13" t="s">
        <v>115</v>
      </c>
      <c r="H5" s="45" t="s">
        <v>377</v>
      </c>
      <c r="I5" s="45" t="s">
        <v>353</v>
      </c>
    </row>
    <row r="6" spans="1:9" x14ac:dyDescent="0.2">
      <c r="A6" s="428">
        <v>1</v>
      </c>
      <c r="B6" s="429"/>
      <c r="C6" s="429"/>
      <c r="D6" s="429"/>
      <c r="E6" s="429"/>
      <c r="F6" s="430"/>
      <c r="G6" s="20">
        <v>2</v>
      </c>
      <c r="H6" s="20" t="s">
        <v>215</v>
      </c>
      <c r="I6" s="20" t="s">
        <v>216</v>
      </c>
    </row>
    <row r="7" spans="1:9" x14ac:dyDescent="0.2">
      <c r="A7" s="400" t="s">
        <v>217</v>
      </c>
      <c r="B7" s="401"/>
      <c r="C7" s="401"/>
      <c r="D7" s="401"/>
      <c r="E7" s="401"/>
      <c r="F7" s="401"/>
      <c r="G7" s="401"/>
      <c r="H7" s="401"/>
      <c r="I7" s="402"/>
    </row>
    <row r="8" spans="1:9" ht="12.75" customHeight="1" x14ac:dyDescent="0.2">
      <c r="A8" s="403" t="s">
        <v>218</v>
      </c>
      <c r="B8" s="404"/>
      <c r="C8" s="404"/>
      <c r="D8" s="404"/>
      <c r="E8" s="404"/>
      <c r="F8" s="405"/>
      <c r="G8" s="21">
        <v>1</v>
      </c>
      <c r="H8" s="47">
        <v>232471771</v>
      </c>
      <c r="I8" s="50">
        <v>-501048580</v>
      </c>
    </row>
    <row r="9" spans="1:9" ht="12.75" customHeight="1" x14ac:dyDescent="0.2">
      <c r="A9" s="418" t="s">
        <v>219</v>
      </c>
      <c r="B9" s="419"/>
      <c r="C9" s="419"/>
      <c r="D9" s="419"/>
      <c r="E9" s="419"/>
      <c r="F9" s="420"/>
      <c r="G9" s="17">
        <v>2</v>
      </c>
      <c r="H9" s="46">
        <f>H10+H11+H12+H13+H14+H15+H16+H17</f>
        <v>522775137</v>
      </c>
      <c r="I9" s="46">
        <f>I10+I11+I12+I13+I14+I15+I16+I17</f>
        <v>627709571</v>
      </c>
    </row>
    <row r="10" spans="1:9" ht="12.75" customHeight="1" x14ac:dyDescent="0.2">
      <c r="A10" s="415" t="s">
        <v>220</v>
      </c>
      <c r="B10" s="416"/>
      <c r="C10" s="416"/>
      <c r="D10" s="416"/>
      <c r="E10" s="416"/>
      <c r="F10" s="417"/>
      <c r="G10" s="22">
        <v>3</v>
      </c>
      <c r="H10" s="47">
        <v>474514405</v>
      </c>
      <c r="I10" s="50">
        <v>496444044</v>
      </c>
    </row>
    <row r="11" spans="1:9" ht="31.15" customHeight="1" x14ac:dyDescent="0.2">
      <c r="A11" s="415" t="s">
        <v>385</v>
      </c>
      <c r="B11" s="416"/>
      <c r="C11" s="416"/>
      <c r="D11" s="416"/>
      <c r="E11" s="416"/>
      <c r="F11" s="417"/>
      <c r="G11" s="22">
        <v>4</v>
      </c>
      <c r="H11" s="47">
        <v>-10784061</v>
      </c>
      <c r="I11" s="50">
        <v>-3245751</v>
      </c>
    </row>
    <row r="12" spans="1:9" ht="28.15" customHeight="1" x14ac:dyDescent="0.2">
      <c r="A12" s="415" t="s">
        <v>386</v>
      </c>
      <c r="B12" s="416"/>
      <c r="C12" s="416"/>
      <c r="D12" s="416"/>
      <c r="E12" s="416"/>
      <c r="F12" s="417"/>
      <c r="G12" s="22">
        <v>5</v>
      </c>
      <c r="H12" s="47">
        <v>143240</v>
      </c>
      <c r="I12" s="50">
        <v>0</v>
      </c>
    </row>
    <row r="13" spans="1:9" ht="12.75" customHeight="1" x14ac:dyDescent="0.2">
      <c r="A13" s="415" t="s">
        <v>221</v>
      </c>
      <c r="B13" s="416"/>
      <c r="C13" s="416"/>
      <c r="D13" s="416"/>
      <c r="E13" s="416"/>
      <c r="F13" s="417"/>
      <c r="G13" s="22">
        <v>6</v>
      </c>
      <c r="H13" s="47">
        <v>-341761</v>
      </c>
      <c r="I13" s="50">
        <v>-513802</v>
      </c>
    </row>
    <row r="14" spans="1:9" ht="12.75" customHeight="1" x14ac:dyDescent="0.2">
      <c r="A14" s="415" t="s">
        <v>222</v>
      </c>
      <c r="B14" s="416"/>
      <c r="C14" s="416"/>
      <c r="D14" s="416"/>
      <c r="E14" s="416"/>
      <c r="F14" s="417"/>
      <c r="G14" s="22">
        <v>7</v>
      </c>
      <c r="H14" s="47">
        <v>56867514</v>
      </c>
      <c r="I14" s="50">
        <v>68613120</v>
      </c>
    </row>
    <row r="15" spans="1:9" ht="12.75" customHeight="1" x14ac:dyDescent="0.2">
      <c r="A15" s="415" t="s">
        <v>223</v>
      </c>
      <c r="B15" s="416"/>
      <c r="C15" s="416"/>
      <c r="D15" s="416"/>
      <c r="E15" s="416"/>
      <c r="F15" s="417"/>
      <c r="G15" s="22">
        <v>8</v>
      </c>
      <c r="H15" s="47">
        <v>-11828932</v>
      </c>
      <c r="I15" s="50">
        <v>22152112</v>
      </c>
    </row>
    <row r="16" spans="1:9" ht="12.75" customHeight="1" x14ac:dyDescent="0.2">
      <c r="A16" s="415" t="s">
        <v>224</v>
      </c>
      <c r="B16" s="416"/>
      <c r="C16" s="416"/>
      <c r="D16" s="416"/>
      <c r="E16" s="416"/>
      <c r="F16" s="417"/>
      <c r="G16" s="22">
        <v>9</v>
      </c>
      <c r="H16" s="47">
        <v>4868877</v>
      </c>
      <c r="I16" s="50">
        <v>41917849</v>
      </c>
    </row>
    <row r="17" spans="1:9" ht="27.6" customHeight="1" x14ac:dyDescent="0.2">
      <c r="A17" s="415" t="s">
        <v>225</v>
      </c>
      <c r="B17" s="416"/>
      <c r="C17" s="416"/>
      <c r="D17" s="416"/>
      <c r="E17" s="416"/>
      <c r="F17" s="417"/>
      <c r="G17" s="22">
        <v>10</v>
      </c>
      <c r="H17" s="47">
        <v>9335855</v>
      </c>
      <c r="I17" s="50">
        <v>2341999</v>
      </c>
    </row>
    <row r="18" spans="1:9" ht="29.45" customHeight="1" x14ac:dyDescent="0.2">
      <c r="A18" s="394" t="s">
        <v>388</v>
      </c>
      <c r="B18" s="395"/>
      <c r="C18" s="395"/>
      <c r="D18" s="395"/>
      <c r="E18" s="395"/>
      <c r="F18" s="396"/>
      <c r="G18" s="17">
        <v>11</v>
      </c>
      <c r="H18" s="46">
        <f>H8+H9</f>
        <v>755246908</v>
      </c>
      <c r="I18" s="46">
        <f>I8+I9</f>
        <v>126660991</v>
      </c>
    </row>
    <row r="19" spans="1:9" ht="12.75" customHeight="1" x14ac:dyDescent="0.2">
      <c r="A19" s="418" t="s">
        <v>226</v>
      </c>
      <c r="B19" s="419"/>
      <c r="C19" s="419"/>
      <c r="D19" s="419"/>
      <c r="E19" s="419"/>
      <c r="F19" s="420"/>
      <c r="G19" s="17">
        <v>12</v>
      </c>
      <c r="H19" s="46">
        <f>H20+H21+H22+H23</f>
        <v>92191314</v>
      </c>
      <c r="I19" s="46">
        <f>I20+I21+I22+I23</f>
        <v>-133339351</v>
      </c>
    </row>
    <row r="20" spans="1:9" ht="12.75" customHeight="1" x14ac:dyDescent="0.2">
      <c r="A20" s="415" t="s">
        <v>227</v>
      </c>
      <c r="B20" s="416"/>
      <c r="C20" s="416"/>
      <c r="D20" s="416"/>
      <c r="E20" s="416"/>
      <c r="F20" s="417"/>
      <c r="G20" s="22">
        <v>13</v>
      </c>
      <c r="H20" s="47">
        <v>74485565</v>
      </c>
      <c r="I20" s="50">
        <v>-82313496</v>
      </c>
    </row>
    <row r="21" spans="1:9" ht="12.75" customHeight="1" x14ac:dyDescent="0.2">
      <c r="A21" s="415" t="s">
        <v>228</v>
      </c>
      <c r="B21" s="416"/>
      <c r="C21" s="416"/>
      <c r="D21" s="416"/>
      <c r="E21" s="416"/>
      <c r="F21" s="417"/>
      <c r="G21" s="22">
        <v>14</v>
      </c>
      <c r="H21" s="47">
        <v>18083409</v>
      </c>
      <c r="I21" s="50">
        <v>-46515658</v>
      </c>
    </row>
    <row r="22" spans="1:9" ht="12.75" customHeight="1" x14ac:dyDescent="0.2">
      <c r="A22" s="415" t="s">
        <v>229</v>
      </c>
      <c r="B22" s="416"/>
      <c r="C22" s="416"/>
      <c r="D22" s="416"/>
      <c r="E22" s="416"/>
      <c r="F22" s="417"/>
      <c r="G22" s="22">
        <v>15</v>
      </c>
      <c r="H22" s="47">
        <v>-377660</v>
      </c>
      <c r="I22" s="50">
        <v>-4510197</v>
      </c>
    </row>
    <row r="23" spans="1:9" ht="12.75" customHeight="1" x14ac:dyDescent="0.2">
      <c r="A23" s="415" t="s">
        <v>230</v>
      </c>
      <c r="B23" s="416"/>
      <c r="C23" s="416"/>
      <c r="D23" s="416"/>
      <c r="E23" s="416"/>
      <c r="F23" s="417"/>
      <c r="G23" s="22">
        <v>16</v>
      </c>
      <c r="H23" s="47">
        <v>0</v>
      </c>
      <c r="I23" s="50">
        <v>0</v>
      </c>
    </row>
    <row r="24" spans="1:9" ht="12.75" customHeight="1" x14ac:dyDescent="0.2">
      <c r="A24" s="394" t="s">
        <v>231</v>
      </c>
      <c r="B24" s="395"/>
      <c r="C24" s="395"/>
      <c r="D24" s="395"/>
      <c r="E24" s="395"/>
      <c r="F24" s="396"/>
      <c r="G24" s="17">
        <v>17</v>
      </c>
      <c r="H24" s="46">
        <f>H18+H19</f>
        <v>847438222</v>
      </c>
      <c r="I24" s="46">
        <f>I18+I19</f>
        <v>-6678360</v>
      </c>
    </row>
    <row r="25" spans="1:9" ht="12.75" customHeight="1" x14ac:dyDescent="0.2">
      <c r="A25" s="406" t="s">
        <v>232</v>
      </c>
      <c r="B25" s="407"/>
      <c r="C25" s="407"/>
      <c r="D25" s="407"/>
      <c r="E25" s="407"/>
      <c r="F25" s="408"/>
      <c r="G25" s="22">
        <v>18</v>
      </c>
      <c r="H25" s="47">
        <v>-57152922</v>
      </c>
      <c r="I25" s="50">
        <v>-34290832</v>
      </c>
    </row>
    <row r="26" spans="1:9" ht="12.75" customHeight="1" x14ac:dyDescent="0.2">
      <c r="A26" s="406" t="s">
        <v>233</v>
      </c>
      <c r="B26" s="407"/>
      <c r="C26" s="407"/>
      <c r="D26" s="407"/>
      <c r="E26" s="407"/>
      <c r="F26" s="408"/>
      <c r="G26" s="22">
        <v>19</v>
      </c>
      <c r="H26" s="47">
        <v>-5372100</v>
      </c>
      <c r="I26" s="50">
        <v>3491984</v>
      </c>
    </row>
    <row r="27" spans="1:9" ht="28.9" customHeight="1" x14ac:dyDescent="0.2">
      <c r="A27" s="397" t="s">
        <v>234</v>
      </c>
      <c r="B27" s="398"/>
      <c r="C27" s="398"/>
      <c r="D27" s="398"/>
      <c r="E27" s="398"/>
      <c r="F27" s="399"/>
      <c r="G27" s="18">
        <v>20</v>
      </c>
      <c r="H27" s="48">
        <f>H24+H25+H26</f>
        <v>784913200</v>
      </c>
      <c r="I27" s="48">
        <f>I24+I25+I26</f>
        <v>-37477208</v>
      </c>
    </row>
    <row r="28" spans="1:9" x14ac:dyDescent="0.2">
      <c r="A28" s="400" t="s">
        <v>235</v>
      </c>
      <c r="B28" s="401"/>
      <c r="C28" s="401"/>
      <c r="D28" s="401"/>
      <c r="E28" s="401"/>
      <c r="F28" s="401"/>
      <c r="G28" s="401"/>
      <c r="H28" s="401"/>
      <c r="I28" s="402"/>
    </row>
    <row r="29" spans="1:9" ht="23.45" customHeight="1" x14ac:dyDescent="0.2">
      <c r="A29" s="403" t="s">
        <v>236</v>
      </c>
      <c r="B29" s="404"/>
      <c r="C29" s="404"/>
      <c r="D29" s="404"/>
      <c r="E29" s="404"/>
      <c r="F29" s="405"/>
      <c r="G29" s="21">
        <v>21</v>
      </c>
      <c r="H29" s="49">
        <v>56786329</v>
      </c>
      <c r="I29" s="50">
        <v>9326474</v>
      </c>
    </row>
    <row r="30" spans="1:9" ht="12.75" customHeight="1" x14ac:dyDescent="0.2">
      <c r="A30" s="406" t="s">
        <v>237</v>
      </c>
      <c r="B30" s="407"/>
      <c r="C30" s="407"/>
      <c r="D30" s="407"/>
      <c r="E30" s="407"/>
      <c r="F30" s="408"/>
      <c r="G30" s="22">
        <v>22</v>
      </c>
      <c r="H30" s="50">
        <v>1437948</v>
      </c>
      <c r="I30" s="50">
        <v>0</v>
      </c>
    </row>
    <row r="31" spans="1:9" ht="12.75" customHeight="1" x14ac:dyDescent="0.2">
      <c r="A31" s="406" t="s">
        <v>238</v>
      </c>
      <c r="B31" s="407"/>
      <c r="C31" s="407"/>
      <c r="D31" s="407"/>
      <c r="E31" s="407"/>
      <c r="F31" s="408"/>
      <c r="G31" s="22">
        <v>23</v>
      </c>
      <c r="H31" s="50">
        <v>382503</v>
      </c>
      <c r="I31" s="50">
        <v>495675</v>
      </c>
    </row>
    <row r="32" spans="1:9" ht="12.75" customHeight="1" x14ac:dyDescent="0.2">
      <c r="A32" s="406" t="s">
        <v>239</v>
      </c>
      <c r="B32" s="407"/>
      <c r="C32" s="407"/>
      <c r="D32" s="407"/>
      <c r="E32" s="407"/>
      <c r="F32" s="408"/>
      <c r="G32" s="22">
        <v>24</v>
      </c>
      <c r="H32" s="50">
        <v>115822</v>
      </c>
      <c r="I32" s="50">
        <v>0</v>
      </c>
    </row>
    <row r="33" spans="1:9" ht="12.75" customHeight="1" x14ac:dyDescent="0.2">
      <c r="A33" s="406" t="s">
        <v>240</v>
      </c>
      <c r="B33" s="407"/>
      <c r="C33" s="407"/>
      <c r="D33" s="407"/>
      <c r="E33" s="407"/>
      <c r="F33" s="408"/>
      <c r="G33" s="22">
        <v>25</v>
      </c>
      <c r="H33" s="50">
        <v>10879251</v>
      </c>
      <c r="I33" s="50">
        <v>324339</v>
      </c>
    </row>
    <row r="34" spans="1:9" ht="12.75" customHeight="1" x14ac:dyDescent="0.2">
      <c r="A34" s="406" t="s">
        <v>241</v>
      </c>
      <c r="B34" s="407"/>
      <c r="C34" s="407"/>
      <c r="D34" s="407"/>
      <c r="E34" s="407"/>
      <c r="F34" s="408"/>
      <c r="G34" s="22">
        <v>26</v>
      </c>
      <c r="H34" s="50">
        <v>0</v>
      </c>
      <c r="I34" s="50">
        <v>0</v>
      </c>
    </row>
    <row r="35" spans="1:9" ht="27.6" customHeight="1" x14ac:dyDescent="0.2">
      <c r="A35" s="394" t="s">
        <v>242</v>
      </c>
      <c r="B35" s="395"/>
      <c r="C35" s="395"/>
      <c r="D35" s="395"/>
      <c r="E35" s="395"/>
      <c r="F35" s="396"/>
      <c r="G35" s="17">
        <v>27</v>
      </c>
      <c r="H35" s="51">
        <f>H29+H30+H31+H32+H33+H34</f>
        <v>69601853</v>
      </c>
      <c r="I35" s="51">
        <f>I29+I30+I31+I32+I33+I34</f>
        <v>10146488</v>
      </c>
    </row>
    <row r="36" spans="1:9" ht="26.45" customHeight="1" x14ac:dyDescent="0.2">
      <c r="A36" s="406" t="s">
        <v>243</v>
      </c>
      <c r="B36" s="407"/>
      <c r="C36" s="407"/>
      <c r="D36" s="407"/>
      <c r="E36" s="407"/>
      <c r="F36" s="408"/>
      <c r="G36" s="22">
        <v>28</v>
      </c>
      <c r="H36" s="50">
        <v>-954589856</v>
      </c>
      <c r="I36" s="50">
        <v>-595870921</v>
      </c>
    </row>
    <row r="37" spans="1:9" ht="12.75" customHeight="1" x14ac:dyDescent="0.2">
      <c r="A37" s="406" t="s">
        <v>244</v>
      </c>
      <c r="B37" s="407"/>
      <c r="C37" s="407"/>
      <c r="D37" s="407"/>
      <c r="E37" s="407"/>
      <c r="F37" s="408"/>
      <c r="G37" s="22">
        <v>29</v>
      </c>
      <c r="H37" s="50">
        <v>0</v>
      </c>
      <c r="I37" s="50">
        <v>0</v>
      </c>
    </row>
    <row r="38" spans="1:9" ht="12.75" customHeight="1" x14ac:dyDescent="0.2">
      <c r="A38" s="406" t="s">
        <v>245</v>
      </c>
      <c r="B38" s="407"/>
      <c r="C38" s="407"/>
      <c r="D38" s="407"/>
      <c r="E38" s="407"/>
      <c r="F38" s="408"/>
      <c r="G38" s="22">
        <v>30</v>
      </c>
      <c r="H38" s="50">
        <v>-10770778</v>
      </c>
      <c r="I38" s="50">
        <v>-225514</v>
      </c>
    </row>
    <row r="39" spans="1:9" ht="12.75" customHeight="1" x14ac:dyDescent="0.2">
      <c r="A39" s="406" t="s">
        <v>246</v>
      </c>
      <c r="B39" s="407"/>
      <c r="C39" s="407"/>
      <c r="D39" s="407"/>
      <c r="E39" s="407"/>
      <c r="F39" s="408"/>
      <c r="G39" s="22">
        <v>31</v>
      </c>
      <c r="H39" s="50">
        <v>0</v>
      </c>
      <c r="I39" s="50">
        <v>0</v>
      </c>
    </row>
    <row r="40" spans="1:9" ht="12.75" customHeight="1" x14ac:dyDescent="0.2">
      <c r="A40" s="406" t="s">
        <v>247</v>
      </c>
      <c r="B40" s="407"/>
      <c r="C40" s="407"/>
      <c r="D40" s="407"/>
      <c r="E40" s="407"/>
      <c r="F40" s="408"/>
      <c r="G40" s="22">
        <v>32</v>
      </c>
      <c r="H40" s="50">
        <v>-47667787</v>
      </c>
      <c r="I40" s="50">
        <v>0</v>
      </c>
    </row>
    <row r="41" spans="1:9" ht="22.9" customHeight="1" x14ac:dyDescent="0.2">
      <c r="A41" s="394" t="s">
        <v>248</v>
      </c>
      <c r="B41" s="395"/>
      <c r="C41" s="395"/>
      <c r="D41" s="395"/>
      <c r="E41" s="395"/>
      <c r="F41" s="396"/>
      <c r="G41" s="17">
        <v>33</v>
      </c>
      <c r="H41" s="51">
        <f>H36+H37+H38+H39+H40</f>
        <v>-1013028421</v>
      </c>
      <c r="I41" s="51">
        <f>I36+I37+I38+I39+I40</f>
        <v>-596096435</v>
      </c>
    </row>
    <row r="42" spans="1:9" ht="30.6" customHeight="1" x14ac:dyDescent="0.2">
      <c r="A42" s="397" t="s">
        <v>249</v>
      </c>
      <c r="B42" s="398"/>
      <c r="C42" s="398"/>
      <c r="D42" s="398"/>
      <c r="E42" s="398"/>
      <c r="F42" s="399"/>
      <c r="G42" s="18">
        <v>34</v>
      </c>
      <c r="H42" s="52">
        <f>H35+H41</f>
        <v>-943426568</v>
      </c>
      <c r="I42" s="52">
        <f>I35+I41</f>
        <v>-585949947</v>
      </c>
    </row>
    <row r="43" spans="1:9" x14ac:dyDescent="0.2">
      <c r="A43" s="400" t="s">
        <v>250</v>
      </c>
      <c r="B43" s="401"/>
      <c r="C43" s="401"/>
      <c r="D43" s="401"/>
      <c r="E43" s="401"/>
      <c r="F43" s="401"/>
      <c r="G43" s="401"/>
      <c r="H43" s="401"/>
      <c r="I43" s="402"/>
    </row>
    <row r="44" spans="1:9" ht="12.75" customHeight="1" x14ac:dyDescent="0.2">
      <c r="A44" s="403" t="s">
        <v>251</v>
      </c>
      <c r="B44" s="404"/>
      <c r="C44" s="404"/>
      <c r="D44" s="404"/>
      <c r="E44" s="404"/>
      <c r="F44" s="405"/>
      <c r="G44" s="21">
        <v>35</v>
      </c>
      <c r="H44" s="49">
        <v>0</v>
      </c>
      <c r="I44" s="50">
        <v>0</v>
      </c>
    </row>
    <row r="45" spans="1:9" ht="27.6" customHeight="1" x14ac:dyDescent="0.2">
      <c r="A45" s="406" t="s">
        <v>252</v>
      </c>
      <c r="B45" s="407"/>
      <c r="C45" s="407"/>
      <c r="D45" s="407"/>
      <c r="E45" s="407"/>
      <c r="F45" s="408"/>
      <c r="G45" s="22">
        <v>36</v>
      </c>
      <c r="H45" s="50">
        <v>0</v>
      </c>
      <c r="I45" s="50">
        <v>0</v>
      </c>
    </row>
    <row r="46" spans="1:9" ht="12.75" customHeight="1" x14ac:dyDescent="0.2">
      <c r="A46" s="406" t="s">
        <v>253</v>
      </c>
      <c r="B46" s="407"/>
      <c r="C46" s="407"/>
      <c r="D46" s="407"/>
      <c r="E46" s="407"/>
      <c r="F46" s="408"/>
      <c r="G46" s="22">
        <v>37</v>
      </c>
      <c r="H46" s="50">
        <v>742204883</v>
      </c>
      <c r="I46" s="50">
        <v>785615083</v>
      </c>
    </row>
    <row r="47" spans="1:9" ht="12.75" customHeight="1" x14ac:dyDescent="0.2">
      <c r="A47" s="406" t="s">
        <v>254</v>
      </c>
      <c r="B47" s="407"/>
      <c r="C47" s="407"/>
      <c r="D47" s="407"/>
      <c r="E47" s="407"/>
      <c r="F47" s="408"/>
      <c r="G47" s="22">
        <v>38</v>
      </c>
      <c r="H47" s="50">
        <v>329030148</v>
      </c>
      <c r="I47" s="50">
        <v>3389998</v>
      </c>
    </row>
    <row r="48" spans="1:9" ht="25.9" customHeight="1" x14ac:dyDescent="0.2">
      <c r="A48" s="394" t="s">
        <v>255</v>
      </c>
      <c r="B48" s="395"/>
      <c r="C48" s="395"/>
      <c r="D48" s="395"/>
      <c r="E48" s="395"/>
      <c r="F48" s="396"/>
      <c r="G48" s="17">
        <v>39</v>
      </c>
      <c r="H48" s="51">
        <f>H44+H45+H46+H47</f>
        <v>1071235031</v>
      </c>
      <c r="I48" s="51">
        <f>I44+I45+I46+I47</f>
        <v>789005081</v>
      </c>
    </row>
    <row r="49" spans="1:9" ht="24.6" customHeight="1" x14ac:dyDescent="0.2">
      <c r="A49" s="406" t="s">
        <v>387</v>
      </c>
      <c r="B49" s="407"/>
      <c r="C49" s="407"/>
      <c r="D49" s="407"/>
      <c r="E49" s="407"/>
      <c r="F49" s="408"/>
      <c r="G49" s="22">
        <v>40</v>
      </c>
      <c r="H49" s="50">
        <v>-450552945</v>
      </c>
      <c r="I49" s="50">
        <v>-46038888</v>
      </c>
    </row>
    <row r="50" spans="1:9" ht="12.75" customHeight="1" x14ac:dyDescent="0.2">
      <c r="A50" s="406" t="s">
        <v>256</v>
      </c>
      <c r="B50" s="407"/>
      <c r="C50" s="407"/>
      <c r="D50" s="407"/>
      <c r="E50" s="407"/>
      <c r="F50" s="408"/>
      <c r="G50" s="22">
        <v>41</v>
      </c>
      <c r="H50" s="50">
        <v>-130151483</v>
      </c>
      <c r="I50" s="50">
        <v>0</v>
      </c>
    </row>
    <row r="51" spans="1:9" ht="12.75" customHeight="1" x14ac:dyDescent="0.2">
      <c r="A51" s="406" t="s">
        <v>257</v>
      </c>
      <c r="B51" s="407"/>
      <c r="C51" s="407"/>
      <c r="D51" s="407"/>
      <c r="E51" s="407"/>
      <c r="F51" s="408"/>
      <c r="G51" s="22">
        <v>42</v>
      </c>
      <c r="H51" s="50">
        <v>0</v>
      </c>
      <c r="I51" s="50">
        <v>-72300</v>
      </c>
    </row>
    <row r="52" spans="1:9" ht="26.45" customHeight="1" x14ac:dyDescent="0.2">
      <c r="A52" s="406" t="s">
        <v>258</v>
      </c>
      <c r="B52" s="407"/>
      <c r="C52" s="407"/>
      <c r="D52" s="407"/>
      <c r="E52" s="407"/>
      <c r="F52" s="408"/>
      <c r="G52" s="22">
        <v>43</v>
      </c>
      <c r="H52" s="50">
        <v>-39436690</v>
      </c>
      <c r="I52" s="50">
        <v>0</v>
      </c>
    </row>
    <row r="53" spans="1:9" ht="12.75" customHeight="1" x14ac:dyDescent="0.2">
      <c r="A53" s="406" t="s">
        <v>259</v>
      </c>
      <c r="B53" s="407"/>
      <c r="C53" s="407"/>
      <c r="D53" s="407"/>
      <c r="E53" s="407"/>
      <c r="F53" s="408"/>
      <c r="G53" s="22">
        <v>44</v>
      </c>
      <c r="H53" s="50">
        <v>-4280260</v>
      </c>
      <c r="I53" s="50">
        <v>-3676476</v>
      </c>
    </row>
    <row r="54" spans="1:9" ht="27.6" customHeight="1" x14ac:dyDescent="0.2">
      <c r="A54" s="394" t="s">
        <v>260</v>
      </c>
      <c r="B54" s="395"/>
      <c r="C54" s="395"/>
      <c r="D54" s="395"/>
      <c r="E54" s="395"/>
      <c r="F54" s="396"/>
      <c r="G54" s="17">
        <v>45</v>
      </c>
      <c r="H54" s="51">
        <f>H49+H50+H51+H52+H53</f>
        <v>-624421378</v>
      </c>
      <c r="I54" s="51">
        <f>I49+I50+I51+I52+I53</f>
        <v>-49787664</v>
      </c>
    </row>
    <row r="55" spans="1:9" ht="27.6" customHeight="1" x14ac:dyDescent="0.2">
      <c r="A55" s="409" t="s">
        <v>261</v>
      </c>
      <c r="B55" s="410"/>
      <c r="C55" s="410"/>
      <c r="D55" s="410"/>
      <c r="E55" s="410"/>
      <c r="F55" s="411"/>
      <c r="G55" s="17">
        <v>46</v>
      </c>
      <c r="H55" s="51">
        <f>H48+H54</f>
        <v>446813653</v>
      </c>
      <c r="I55" s="51">
        <f>I48+I54</f>
        <v>739217417</v>
      </c>
    </row>
    <row r="56" spans="1:9" x14ac:dyDescent="0.2">
      <c r="A56" s="345" t="s">
        <v>262</v>
      </c>
      <c r="B56" s="346"/>
      <c r="C56" s="346"/>
      <c r="D56" s="346"/>
      <c r="E56" s="346"/>
      <c r="F56" s="347"/>
      <c r="G56" s="22">
        <v>47</v>
      </c>
      <c r="H56" s="50">
        <v>0</v>
      </c>
      <c r="I56" s="50">
        <v>0</v>
      </c>
    </row>
    <row r="57" spans="1:9" ht="27" customHeight="1" x14ac:dyDescent="0.2">
      <c r="A57" s="409" t="s">
        <v>263</v>
      </c>
      <c r="B57" s="410"/>
      <c r="C57" s="410"/>
      <c r="D57" s="410"/>
      <c r="E57" s="410"/>
      <c r="F57" s="411"/>
      <c r="G57" s="17">
        <v>48</v>
      </c>
      <c r="H57" s="51">
        <f>H27+H42+H55+H56</f>
        <v>288300285</v>
      </c>
      <c r="I57" s="51">
        <f>I27+I42+I55+I56</f>
        <v>115790262</v>
      </c>
    </row>
    <row r="58" spans="1:9" ht="15.6" customHeight="1" x14ac:dyDescent="0.2">
      <c r="A58" s="412" t="s">
        <v>264</v>
      </c>
      <c r="B58" s="413"/>
      <c r="C58" s="413"/>
      <c r="D58" s="413"/>
      <c r="E58" s="413"/>
      <c r="F58" s="414"/>
      <c r="G58" s="22">
        <v>49</v>
      </c>
      <c r="H58" s="50">
        <v>261842353</v>
      </c>
      <c r="I58" s="50">
        <v>550142638</v>
      </c>
    </row>
    <row r="59" spans="1:9" ht="28.9" customHeight="1" x14ac:dyDescent="0.2">
      <c r="A59" s="397" t="s">
        <v>265</v>
      </c>
      <c r="B59" s="398"/>
      <c r="C59" s="398"/>
      <c r="D59" s="398"/>
      <c r="E59" s="398"/>
      <c r="F59" s="399"/>
      <c r="G59" s="18">
        <v>50</v>
      </c>
      <c r="H59" s="52">
        <f>H57+H58</f>
        <v>550142638</v>
      </c>
      <c r="I59" s="52">
        <f>I57+I58</f>
        <v>665932900</v>
      </c>
    </row>
  </sheetData>
  <sheetProtection algorithmName="SHA-512" hashValue="8oSM39eZycVV8nx9t2+WbudhqdaBB+iO1CH4lvUxSseKqA3MgZTzxOdX8G1U7FqKsmCQkP4ohaXexYpE4tFYrg==" saltValue="xr0Rk2unPD2SChXRPCeRH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H50" sqref="H50:I50"/>
    </sheetView>
  </sheetViews>
  <sheetFormatPr defaultRowHeight="12.75" x14ac:dyDescent="0.2"/>
  <cols>
    <col min="1" max="7" width="9.140625" style="11"/>
    <col min="8" max="9" width="14.85546875" style="53"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393" t="s">
        <v>266</v>
      </c>
      <c r="B1" s="421"/>
      <c r="C1" s="421"/>
      <c r="D1" s="421"/>
      <c r="E1" s="421"/>
      <c r="F1" s="421"/>
      <c r="G1" s="421"/>
      <c r="H1" s="421"/>
      <c r="I1" s="421"/>
    </row>
    <row r="2" spans="1:9" ht="12.75" customHeight="1" x14ac:dyDescent="0.2">
      <c r="A2" s="392" t="s">
        <v>409</v>
      </c>
      <c r="B2" s="351"/>
      <c r="C2" s="351"/>
      <c r="D2" s="351"/>
      <c r="E2" s="351"/>
      <c r="F2" s="351"/>
      <c r="G2" s="351"/>
      <c r="H2" s="351"/>
      <c r="I2" s="351"/>
    </row>
    <row r="3" spans="1:9" x14ac:dyDescent="0.2">
      <c r="A3" s="423" t="s">
        <v>361</v>
      </c>
      <c r="B3" s="431"/>
      <c r="C3" s="431"/>
      <c r="D3" s="431"/>
      <c r="E3" s="431"/>
      <c r="F3" s="431"/>
      <c r="G3" s="431"/>
      <c r="H3" s="431"/>
      <c r="I3" s="431"/>
    </row>
    <row r="4" spans="1:9" x14ac:dyDescent="0.2">
      <c r="A4" s="422" t="s">
        <v>410</v>
      </c>
      <c r="B4" s="358"/>
      <c r="C4" s="358"/>
      <c r="D4" s="358"/>
      <c r="E4" s="358"/>
      <c r="F4" s="358"/>
      <c r="G4" s="358"/>
      <c r="H4" s="358"/>
      <c r="I4" s="359"/>
    </row>
    <row r="5" spans="1:9" ht="34.5" thickBot="1" x14ac:dyDescent="0.25">
      <c r="A5" s="425" t="s">
        <v>2</v>
      </c>
      <c r="B5" s="426"/>
      <c r="C5" s="426"/>
      <c r="D5" s="426"/>
      <c r="E5" s="426"/>
      <c r="F5" s="427"/>
      <c r="G5" s="12" t="s">
        <v>115</v>
      </c>
      <c r="H5" s="45" t="s">
        <v>377</v>
      </c>
      <c r="I5" s="45" t="s">
        <v>353</v>
      </c>
    </row>
    <row r="6" spans="1:9" x14ac:dyDescent="0.2">
      <c r="A6" s="428">
        <v>1</v>
      </c>
      <c r="B6" s="429"/>
      <c r="C6" s="429"/>
      <c r="D6" s="429"/>
      <c r="E6" s="429"/>
      <c r="F6" s="430"/>
      <c r="G6" s="14">
        <v>2</v>
      </c>
      <c r="H6" s="20" t="s">
        <v>215</v>
      </c>
      <c r="I6" s="20" t="s">
        <v>216</v>
      </c>
    </row>
    <row r="7" spans="1:9" x14ac:dyDescent="0.2">
      <c r="A7" s="400" t="s">
        <v>217</v>
      </c>
      <c r="B7" s="435"/>
      <c r="C7" s="435"/>
      <c r="D7" s="435"/>
      <c r="E7" s="435"/>
      <c r="F7" s="435"/>
      <c r="G7" s="435"/>
      <c r="H7" s="435"/>
      <c r="I7" s="436"/>
    </row>
    <row r="8" spans="1:9" x14ac:dyDescent="0.2">
      <c r="A8" s="437" t="s">
        <v>267</v>
      </c>
      <c r="B8" s="437"/>
      <c r="C8" s="437"/>
      <c r="D8" s="437"/>
      <c r="E8" s="437"/>
      <c r="F8" s="437"/>
      <c r="G8" s="15">
        <v>1</v>
      </c>
      <c r="H8" s="49">
        <v>0</v>
      </c>
      <c r="I8" s="49">
        <v>0</v>
      </c>
    </row>
    <row r="9" spans="1:9" x14ac:dyDescent="0.2">
      <c r="A9" s="382" t="s">
        <v>268</v>
      </c>
      <c r="B9" s="382"/>
      <c r="C9" s="382"/>
      <c r="D9" s="382"/>
      <c r="E9" s="382"/>
      <c r="F9" s="382"/>
      <c r="G9" s="16">
        <v>2</v>
      </c>
      <c r="H9" s="50">
        <v>0</v>
      </c>
      <c r="I9" s="50">
        <v>0</v>
      </c>
    </row>
    <row r="10" spans="1:9" x14ac:dyDescent="0.2">
      <c r="A10" s="382" t="s">
        <v>269</v>
      </c>
      <c r="B10" s="382"/>
      <c r="C10" s="382"/>
      <c r="D10" s="382"/>
      <c r="E10" s="382"/>
      <c r="F10" s="382"/>
      <c r="G10" s="16">
        <v>3</v>
      </c>
      <c r="H10" s="50">
        <v>0</v>
      </c>
      <c r="I10" s="50">
        <v>0</v>
      </c>
    </row>
    <row r="11" spans="1:9" x14ac:dyDescent="0.2">
      <c r="A11" s="382" t="s">
        <v>270</v>
      </c>
      <c r="B11" s="382"/>
      <c r="C11" s="382"/>
      <c r="D11" s="382"/>
      <c r="E11" s="382"/>
      <c r="F11" s="382"/>
      <c r="G11" s="16">
        <v>4</v>
      </c>
      <c r="H11" s="50">
        <v>0</v>
      </c>
      <c r="I11" s="50">
        <v>0</v>
      </c>
    </row>
    <row r="12" spans="1:9" x14ac:dyDescent="0.2">
      <c r="A12" s="382" t="s">
        <v>271</v>
      </c>
      <c r="B12" s="382"/>
      <c r="C12" s="382"/>
      <c r="D12" s="382"/>
      <c r="E12" s="382"/>
      <c r="F12" s="382"/>
      <c r="G12" s="16">
        <v>5</v>
      </c>
      <c r="H12" s="50">
        <v>0</v>
      </c>
      <c r="I12" s="50">
        <v>0</v>
      </c>
    </row>
    <row r="13" spans="1:9" x14ac:dyDescent="0.2">
      <c r="A13" s="382" t="s">
        <v>272</v>
      </c>
      <c r="B13" s="382"/>
      <c r="C13" s="382"/>
      <c r="D13" s="382"/>
      <c r="E13" s="382"/>
      <c r="F13" s="382"/>
      <c r="G13" s="16">
        <v>6</v>
      </c>
      <c r="H13" s="50">
        <v>0</v>
      </c>
      <c r="I13" s="50">
        <v>0</v>
      </c>
    </row>
    <row r="14" spans="1:9" x14ac:dyDescent="0.2">
      <c r="A14" s="382" t="s">
        <v>273</v>
      </c>
      <c r="B14" s="382"/>
      <c r="C14" s="382"/>
      <c r="D14" s="382"/>
      <c r="E14" s="382"/>
      <c r="F14" s="382"/>
      <c r="G14" s="16">
        <v>7</v>
      </c>
      <c r="H14" s="50">
        <v>0</v>
      </c>
      <c r="I14" s="50">
        <v>0</v>
      </c>
    </row>
    <row r="15" spans="1:9" x14ac:dyDescent="0.2">
      <c r="A15" s="382" t="s">
        <v>274</v>
      </c>
      <c r="B15" s="382"/>
      <c r="C15" s="382"/>
      <c r="D15" s="382"/>
      <c r="E15" s="382"/>
      <c r="F15" s="382"/>
      <c r="G15" s="16">
        <v>8</v>
      </c>
      <c r="H15" s="50">
        <v>0</v>
      </c>
      <c r="I15" s="50">
        <v>0</v>
      </c>
    </row>
    <row r="16" spans="1:9" x14ac:dyDescent="0.2">
      <c r="A16" s="373" t="s">
        <v>275</v>
      </c>
      <c r="B16" s="373"/>
      <c r="C16" s="373"/>
      <c r="D16" s="373"/>
      <c r="E16" s="373"/>
      <c r="F16" s="373"/>
      <c r="G16" s="17">
        <v>9</v>
      </c>
      <c r="H16" s="51">
        <f>SUM(H8:H15)</f>
        <v>0</v>
      </c>
      <c r="I16" s="51">
        <f>SUM(I8:I15)</f>
        <v>0</v>
      </c>
    </row>
    <row r="17" spans="1:9" x14ac:dyDescent="0.2">
      <c r="A17" s="382" t="s">
        <v>276</v>
      </c>
      <c r="B17" s="382"/>
      <c r="C17" s="382"/>
      <c r="D17" s="382"/>
      <c r="E17" s="382"/>
      <c r="F17" s="382"/>
      <c r="G17" s="16">
        <v>10</v>
      </c>
      <c r="H17" s="50">
        <v>0</v>
      </c>
      <c r="I17" s="50">
        <v>0</v>
      </c>
    </row>
    <row r="18" spans="1:9" x14ac:dyDescent="0.2">
      <c r="A18" s="382" t="s">
        <v>277</v>
      </c>
      <c r="B18" s="382"/>
      <c r="C18" s="382"/>
      <c r="D18" s="382"/>
      <c r="E18" s="382"/>
      <c r="F18" s="382"/>
      <c r="G18" s="16">
        <v>11</v>
      </c>
      <c r="H18" s="50">
        <v>0</v>
      </c>
      <c r="I18" s="50">
        <v>0</v>
      </c>
    </row>
    <row r="19" spans="1:9" ht="25.9" customHeight="1" x14ac:dyDescent="0.2">
      <c r="A19" s="434" t="s">
        <v>278</v>
      </c>
      <c r="B19" s="434"/>
      <c r="C19" s="434"/>
      <c r="D19" s="434"/>
      <c r="E19" s="434"/>
      <c r="F19" s="434"/>
      <c r="G19" s="18">
        <v>12</v>
      </c>
      <c r="H19" s="52">
        <f>H16+H17+H18</f>
        <v>0</v>
      </c>
      <c r="I19" s="52">
        <f>I16+I17+I18</f>
        <v>0</v>
      </c>
    </row>
    <row r="20" spans="1:9" x14ac:dyDescent="0.2">
      <c r="A20" s="400" t="s">
        <v>235</v>
      </c>
      <c r="B20" s="435"/>
      <c r="C20" s="435"/>
      <c r="D20" s="435"/>
      <c r="E20" s="435"/>
      <c r="F20" s="435"/>
      <c r="G20" s="435"/>
      <c r="H20" s="435"/>
      <c r="I20" s="436"/>
    </row>
    <row r="21" spans="1:9" ht="26.45" customHeight="1" x14ac:dyDescent="0.2">
      <c r="A21" s="437" t="s">
        <v>279</v>
      </c>
      <c r="B21" s="437"/>
      <c r="C21" s="437"/>
      <c r="D21" s="437"/>
      <c r="E21" s="437"/>
      <c r="F21" s="437"/>
      <c r="G21" s="15">
        <v>13</v>
      </c>
      <c r="H21" s="49">
        <v>0</v>
      </c>
      <c r="I21" s="49">
        <v>0</v>
      </c>
    </row>
    <row r="22" spans="1:9" x14ac:dyDescent="0.2">
      <c r="A22" s="382" t="s">
        <v>280</v>
      </c>
      <c r="B22" s="382"/>
      <c r="C22" s="382"/>
      <c r="D22" s="382"/>
      <c r="E22" s="382"/>
      <c r="F22" s="382"/>
      <c r="G22" s="16">
        <v>14</v>
      </c>
      <c r="H22" s="49">
        <v>0</v>
      </c>
      <c r="I22" s="49">
        <v>0</v>
      </c>
    </row>
    <row r="23" spans="1:9" x14ac:dyDescent="0.2">
      <c r="A23" s="382" t="s">
        <v>281</v>
      </c>
      <c r="B23" s="382"/>
      <c r="C23" s="382"/>
      <c r="D23" s="382"/>
      <c r="E23" s="382"/>
      <c r="F23" s="382"/>
      <c r="G23" s="16">
        <v>15</v>
      </c>
      <c r="H23" s="49">
        <v>0</v>
      </c>
      <c r="I23" s="49">
        <v>0</v>
      </c>
    </row>
    <row r="24" spans="1:9" x14ac:dyDescent="0.2">
      <c r="A24" s="382" t="s">
        <v>282</v>
      </c>
      <c r="B24" s="382"/>
      <c r="C24" s="382"/>
      <c r="D24" s="382"/>
      <c r="E24" s="382"/>
      <c r="F24" s="382"/>
      <c r="G24" s="16">
        <v>16</v>
      </c>
      <c r="H24" s="49">
        <v>0</v>
      </c>
      <c r="I24" s="49">
        <v>0</v>
      </c>
    </row>
    <row r="25" spans="1:9" x14ac:dyDescent="0.2">
      <c r="A25" s="382" t="s">
        <v>283</v>
      </c>
      <c r="B25" s="382"/>
      <c r="C25" s="382"/>
      <c r="D25" s="382"/>
      <c r="E25" s="382"/>
      <c r="F25" s="382"/>
      <c r="G25" s="16">
        <v>17</v>
      </c>
      <c r="H25" s="49">
        <v>0</v>
      </c>
      <c r="I25" s="49">
        <v>0</v>
      </c>
    </row>
    <row r="26" spans="1:9" x14ac:dyDescent="0.2">
      <c r="A26" s="382" t="s">
        <v>284</v>
      </c>
      <c r="B26" s="382"/>
      <c r="C26" s="382"/>
      <c r="D26" s="382"/>
      <c r="E26" s="382"/>
      <c r="F26" s="382"/>
      <c r="G26" s="16">
        <v>18</v>
      </c>
      <c r="H26" s="49">
        <v>0</v>
      </c>
      <c r="I26" s="49">
        <v>0</v>
      </c>
    </row>
    <row r="27" spans="1:9" ht="25.15" customHeight="1" x14ac:dyDescent="0.2">
      <c r="A27" s="373" t="s">
        <v>285</v>
      </c>
      <c r="B27" s="373"/>
      <c r="C27" s="373"/>
      <c r="D27" s="373"/>
      <c r="E27" s="373"/>
      <c r="F27" s="373"/>
      <c r="G27" s="17">
        <v>19</v>
      </c>
      <c r="H27" s="51">
        <f>SUM(H21:H26)</f>
        <v>0</v>
      </c>
      <c r="I27" s="51">
        <f>SUM(I21:I26)</f>
        <v>0</v>
      </c>
    </row>
    <row r="28" spans="1:9" ht="21" customHeight="1" x14ac:dyDescent="0.2">
      <c r="A28" s="382" t="s">
        <v>286</v>
      </c>
      <c r="B28" s="382"/>
      <c r="C28" s="382"/>
      <c r="D28" s="382"/>
      <c r="E28" s="382"/>
      <c r="F28" s="382"/>
      <c r="G28" s="16">
        <v>20</v>
      </c>
      <c r="H28" s="49">
        <v>0</v>
      </c>
      <c r="I28" s="49">
        <v>0</v>
      </c>
    </row>
    <row r="29" spans="1:9" x14ac:dyDescent="0.2">
      <c r="A29" s="382" t="s">
        <v>287</v>
      </c>
      <c r="B29" s="382"/>
      <c r="C29" s="382"/>
      <c r="D29" s="382"/>
      <c r="E29" s="382"/>
      <c r="F29" s="382"/>
      <c r="G29" s="16">
        <v>21</v>
      </c>
      <c r="H29" s="49">
        <v>0</v>
      </c>
      <c r="I29" s="49">
        <v>0</v>
      </c>
    </row>
    <row r="30" spans="1:9" x14ac:dyDescent="0.2">
      <c r="A30" s="382" t="s">
        <v>288</v>
      </c>
      <c r="B30" s="382"/>
      <c r="C30" s="382"/>
      <c r="D30" s="382"/>
      <c r="E30" s="382"/>
      <c r="F30" s="382"/>
      <c r="G30" s="16">
        <v>22</v>
      </c>
      <c r="H30" s="49">
        <v>0</v>
      </c>
      <c r="I30" s="49">
        <v>0</v>
      </c>
    </row>
    <row r="31" spans="1:9" x14ac:dyDescent="0.2">
      <c r="A31" s="382" t="s">
        <v>289</v>
      </c>
      <c r="B31" s="382"/>
      <c r="C31" s="382"/>
      <c r="D31" s="382"/>
      <c r="E31" s="382"/>
      <c r="F31" s="382"/>
      <c r="G31" s="16">
        <v>23</v>
      </c>
      <c r="H31" s="49">
        <v>0</v>
      </c>
      <c r="I31" s="49">
        <v>0</v>
      </c>
    </row>
    <row r="32" spans="1:9" x14ac:dyDescent="0.2">
      <c r="A32" s="382" t="s">
        <v>290</v>
      </c>
      <c r="B32" s="382"/>
      <c r="C32" s="382"/>
      <c r="D32" s="382"/>
      <c r="E32" s="382"/>
      <c r="F32" s="382"/>
      <c r="G32" s="16">
        <v>24</v>
      </c>
      <c r="H32" s="49">
        <v>0</v>
      </c>
      <c r="I32" s="49">
        <v>0</v>
      </c>
    </row>
    <row r="33" spans="1:9" ht="28.9" customHeight="1" x14ac:dyDescent="0.2">
      <c r="A33" s="373" t="s">
        <v>291</v>
      </c>
      <c r="B33" s="373"/>
      <c r="C33" s="373"/>
      <c r="D33" s="373"/>
      <c r="E33" s="373"/>
      <c r="F33" s="373"/>
      <c r="G33" s="17">
        <v>25</v>
      </c>
      <c r="H33" s="51">
        <f>SUM(H28:H32)</f>
        <v>0</v>
      </c>
      <c r="I33" s="51">
        <f>SUM(I28:I32)</f>
        <v>0</v>
      </c>
    </row>
    <row r="34" spans="1:9" ht="26.45" customHeight="1" x14ac:dyDescent="0.2">
      <c r="A34" s="434" t="s">
        <v>292</v>
      </c>
      <c r="B34" s="434"/>
      <c r="C34" s="434"/>
      <c r="D34" s="434"/>
      <c r="E34" s="434"/>
      <c r="F34" s="434"/>
      <c r="G34" s="18">
        <v>26</v>
      </c>
      <c r="H34" s="52">
        <f>H27+H33</f>
        <v>0</v>
      </c>
      <c r="I34" s="52">
        <f>I27+I33</f>
        <v>0</v>
      </c>
    </row>
    <row r="35" spans="1:9" x14ac:dyDescent="0.2">
      <c r="A35" s="400" t="s">
        <v>250</v>
      </c>
      <c r="B35" s="435"/>
      <c r="C35" s="435"/>
      <c r="D35" s="435"/>
      <c r="E35" s="435"/>
      <c r="F35" s="435"/>
      <c r="G35" s="435">
        <v>0</v>
      </c>
      <c r="H35" s="435"/>
      <c r="I35" s="436"/>
    </row>
    <row r="36" spans="1:9" x14ac:dyDescent="0.2">
      <c r="A36" s="438" t="s">
        <v>293</v>
      </c>
      <c r="B36" s="438"/>
      <c r="C36" s="438"/>
      <c r="D36" s="438"/>
      <c r="E36" s="438"/>
      <c r="F36" s="438"/>
      <c r="G36" s="15">
        <v>27</v>
      </c>
      <c r="H36" s="49">
        <v>0</v>
      </c>
      <c r="I36" s="49">
        <v>0</v>
      </c>
    </row>
    <row r="37" spans="1:9" ht="21.6" customHeight="1" x14ac:dyDescent="0.2">
      <c r="A37" s="325" t="s">
        <v>294</v>
      </c>
      <c r="B37" s="325"/>
      <c r="C37" s="325"/>
      <c r="D37" s="325"/>
      <c r="E37" s="325"/>
      <c r="F37" s="325"/>
      <c r="G37" s="16">
        <v>28</v>
      </c>
      <c r="H37" s="49">
        <v>0</v>
      </c>
      <c r="I37" s="49">
        <v>0</v>
      </c>
    </row>
    <row r="38" spans="1:9" x14ac:dyDescent="0.2">
      <c r="A38" s="325" t="s">
        <v>295</v>
      </c>
      <c r="B38" s="325"/>
      <c r="C38" s="325"/>
      <c r="D38" s="325"/>
      <c r="E38" s="325"/>
      <c r="F38" s="325"/>
      <c r="G38" s="16">
        <v>29</v>
      </c>
      <c r="H38" s="49">
        <v>0</v>
      </c>
      <c r="I38" s="49">
        <v>0</v>
      </c>
    </row>
    <row r="39" spans="1:9" x14ac:dyDescent="0.2">
      <c r="A39" s="325" t="s">
        <v>296</v>
      </c>
      <c r="B39" s="325"/>
      <c r="C39" s="325"/>
      <c r="D39" s="325"/>
      <c r="E39" s="325"/>
      <c r="F39" s="325"/>
      <c r="G39" s="16">
        <v>30</v>
      </c>
      <c r="H39" s="49">
        <v>0</v>
      </c>
      <c r="I39" s="49">
        <v>0</v>
      </c>
    </row>
    <row r="40" spans="1:9" ht="26.45" customHeight="1" x14ac:dyDescent="0.2">
      <c r="A40" s="373" t="s">
        <v>297</v>
      </c>
      <c r="B40" s="373"/>
      <c r="C40" s="373"/>
      <c r="D40" s="373"/>
      <c r="E40" s="373"/>
      <c r="F40" s="373"/>
      <c r="G40" s="17">
        <v>31</v>
      </c>
      <c r="H40" s="51">
        <f>H39+H38+H37+H36</f>
        <v>0</v>
      </c>
      <c r="I40" s="51">
        <f>I39+I38+I37+I36</f>
        <v>0</v>
      </c>
    </row>
    <row r="41" spans="1:9" ht="22.9" customHeight="1" x14ac:dyDescent="0.2">
      <c r="A41" s="325" t="s">
        <v>298</v>
      </c>
      <c r="B41" s="325"/>
      <c r="C41" s="325"/>
      <c r="D41" s="325"/>
      <c r="E41" s="325"/>
      <c r="F41" s="325"/>
      <c r="G41" s="16">
        <v>32</v>
      </c>
      <c r="H41" s="49">
        <v>0</v>
      </c>
      <c r="I41" s="49">
        <v>0</v>
      </c>
    </row>
    <row r="42" spans="1:9" x14ac:dyDescent="0.2">
      <c r="A42" s="325" t="s">
        <v>299</v>
      </c>
      <c r="B42" s="325"/>
      <c r="C42" s="325"/>
      <c r="D42" s="325"/>
      <c r="E42" s="325"/>
      <c r="F42" s="325"/>
      <c r="G42" s="16">
        <v>33</v>
      </c>
      <c r="H42" s="49">
        <v>0</v>
      </c>
      <c r="I42" s="49">
        <v>0</v>
      </c>
    </row>
    <row r="43" spans="1:9" x14ac:dyDescent="0.2">
      <c r="A43" s="325" t="s">
        <v>300</v>
      </c>
      <c r="B43" s="325"/>
      <c r="C43" s="325"/>
      <c r="D43" s="325"/>
      <c r="E43" s="325"/>
      <c r="F43" s="325"/>
      <c r="G43" s="16">
        <v>34</v>
      </c>
      <c r="H43" s="49">
        <v>0</v>
      </c>
      <c r="I43" s="49">
        <v>0</v>
      </c>
    </row>
    <row r="44" spans="1:9" ht="25.15" customHeight="1" x14ac:dyDescent="0.2">
      <c r="A44" s="325" t="s">
        <v>301</v>
      </c>
      <c r="B44" s="325"/>
      <c r="C44" s="325"/>
      <c r="D44" s="325"/>
      <c r="E44" s="325"/>
      <c r="F44" s="325"/>
      <c r="G44" s="16">
        <v>35</v>
      </c>
      <c r="H44" s="49">
        <v>0</v>
      </c>
      <c r="I44" s="49">
        <v>0</v>
      </c>
    </row>
    <row r="45" spans="1:9" x14ac:dyDescent="0.2">
      <c r="A45" s="325" t="s">
        <v>302</v>
      </c>
      <c r="B45" s="325"/>
      <c r="C45" s="325"/>
      <c r="D45" s="325"/>
      <c r="E45" s="325"/>
      <c r="F45" s="325"/>
      <c r="G45" s="16">
        <v>36</v>
      </c>
      <c r="H45" s="49">
        <v>0</v>
      </c>
      <c r="I45" s="49">
        <v>0</v>
      </c>
    </row>
    <row r="46" spans="1:9" ht="25.15" customHeight="1" x14ac:dyDescent="0.2">
      <c r="A46" s="373" t="s">
        <v>303</v>
      </c>
      <c r="B46" s="373"/>
      <c r="C46" s="373"/>
      <c r="D46" s="373"/>
      <c r="E46" s="373"/>
      <c r="F46" s="373"/>
      <c r="G46" s="17">
        <v>37</v>
      </c>
      <c r="H46" s="51">
        <f>H45+H44+H43+H42+H41</f>
        <v>0</v>
      </c>
      <c r="I46" s="51">
        <f>I45+I44+I43+I42+I41</f>
        <v>0</v>
      </c>
    </row>
    <row r="47" spans="1:9" ht="28.15" customHeight="1" x14ac:dyDescent="0.2">
      <c r="A47" s="376" t="s">
        <v>304</v>
      </c>
      <c r="B47" s="376"/>
      <c r="C47" s="376"/>
      <c r="D47" s="376"/>
      <c r="E47" s="376"/>
      <c r="F47" s="376"/>
      <c r="G47" s="17">
        <v>38</v>
      </c>
      <c r="H47" s="51">
        <f>H46+H40</f>
        <v>0</v>
      </c>
      <c r="I47" s="51">
        <f>I46+I40</f>
        <v>0</v>
      </c>
    </row>
    <row r="48" spans="1:9" x14ac:dyDescent="0.2">
      <c r="A48" s="382" t="s">
        <v>305</v>
      </c>
      <c r="B48" s="382"/>
      <c r="C48" s="382"/>
      <c r="D48" s="382"/>
      <c r="E48" s="382"/>
      <c r="F48" s="382"/>
      <c r="G48" s="16">
        <v>39</v>
      </c>
      <c r="H48" s="49">
        <v>0</v>
      </c>
      <c r="I48" s="49">
        <v>0</v>
      </c>
    </row>
    <row r="49" spans="1:9" ht="24.6" customHeight="1" x14ac:dyDescent="0.2">
      <c r="A49" s="376" t="s">
        <v>306</v>
      </c>
      <c r="B49" s="376"/>
      <c r="C49" s="376"/>
      <c r="D49" s="376"/>
      <c r="E49" s="376"/>
      <c r="F49" s="376"/>
      <c r="G49" s="17">
        <v>40</v>
      </c>
      <c r="H49" s="51">
        <f>H19+H34+H47+H48</f>
        <v>0</v>
      </c>
      <c r="I49" s="51">
        <f>I19+I34+I47+I48</f>
        <v>0</v>
      </c>
    </row>
    <row r="50" spans="1:9" x14ac:dyDescent="0.2">
      <c r="A50" s="433" t="s">
        <v>264</v>
      </c>
      <c r="B50" s="433"/>
      <c r="C50" s="433"/>
      <c r="D50" s="433"/>
      <c r="E50" s="433"/>
      <c r="F50" s="433"/>
      <c r="G50" s="16">
        <v>41</v>
      </c>
      <c r="H50" s="49">
        <v>0</v>
      </c>
      <c r="I50" s="49">
        <v>0</v>
      </c>
    </row>
    <row r="51" spans="1:9" ht="28.9" customHeight="1" x14ac:dyDescent="0.2">
      <c r="A51" s="432" t="s">
        <v>307</v>
      </c>
      <c r="B51" s="432"/>
      <c r="C51" s="432"/>
      <c r="D51" s="432"/>
      <c r="E51" s="432"/>
      <c r="F51" s="432"/>
      <c r="G51" s="19">
        <v>42</v>
      </c>
      <c r="H51" s="65">
        <f>H50+H49</f>
        <v>0</v>
      </c>
      <c r="I51" s="65">
        <f>I50+I49</f>
        <v>0</v>
      </c>
    </row>
  </sheetData>
  <sheetProtection algorithmName="SHA-512" hashValue="8rdHCutwrYKSimG0HF4xexvYnCRnrO8UYC1MZcf04Ve8/RFWLqRqMWC+mIw4TLZnIdJ/TSt+uuQoe+DsmP5SbQ==" saltValue="2YjGEg+3FgYoySYxRDV7/A=="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34:I34 H15:I16 H31:I31 H18:I19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36:I40 H21:I27 H50:I51">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1"/>
  <sheetViews>
    <sheetView view="pageBreakPreview" topLeftCell="A31" zoomScale="80" zoomScaleNormal="100" zoomScaleSheetLayoutView="80" workbookViewId="0">
      <selection activeCell="W61" sqref="W61"/>
    </sheetView>
  </sheetViews>
  <sheetFormatPr defaultRowHeight="12.75" x14ac:dyDescent="0.2"/>
  <cols>
    <col min="1" max="4" width="9.140625" style="2"/>
    <col min="5" max="5" width="10.140625" style="2" bestFit="1" customWidth="1"/>
    <col min="6" max="6" width="9.140625" style="2"/>
    <col min="7" max="7" width="10.85546875" style="2" bestFit="1" customWidth="1"/>
    <col min="8" max="23" width="13.42578125" style="67" customWidth="1"/>
    <col min="24" max="24" width="13.42578125" style="1" customWidth="1"/>
    <col min="25"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457" t="s">
        <v>308</v>
      </c>
      <c r="B1" s="458"/>
      <c r="C1" s="458"/>
      <c r="D1" s="458"/>
      <c r="E1" s="458"/>
      <c r="F1" s="458"/>
      <c r="G1" s="458"/>
      <c r="H1" s="458"/>
      <c r="I1" s="458"/>
      <c r="J1" s="458"/>
      <c r="K1" s="66"/>
    </row>
    <row r="2" spans="1:23" ht="15.75" x14ac:dyDescent="0.2">
      <c r="A2" s="3"/>
      <c r="B2" s="4"/>
      <c r="C2" s="459" t="s">
        <v>309</v>
      </c>
      <c r="D2" s="459"/>
      <c r="E2" s="5">
        <v>43831</v>
      </c>
      <c r="F2" s="6" t="s">
        <v>0</v>
      </c>
      <c r="G2" s="5">
        <v>44196</v>
      </c>
      <c r="H2" s="68"/>
      <c r="I2" s="68"/>
      <c r="J2" s="68"/>
      <c r="K2" s="69"/>
      <c r="V2" s="70" t="s">
        <v>361</v>
      </c>
    </row>
    <row r="3" spans="1:23" ht="13.5" customHeight="1" thickBot="1" x14ac:dyDescent="0.25">
      <c r="A3" s="460" t="s">
        <v>310</v>
      </c>
      <c r="B3" s="461"/>
      <c r="C3" s="461"/>
      <c r="D3" s="461"/>
      <c r="E3" s="461"/>
      <c r="F3" s="461"/>
      <c r="G3" s="464" t="s">
        <v>3</v>
      </c>
      <c r="H3" s="448" t="s">
        <v>311</v>
      </c>
      <c r="I3" s="448"/>
      <c r="J3" s="448"/>
      <c r="K3" s="448"/>
      <c r="L3" s="448"/>
      <c r="M3" s="448"/>
      <c r="N3" s="448"/>
      <c r="O3" s="448"/>
      <c r="P3" s="448"/>
      <c r="Q3" s="448"/>
      <c r="R3" s="448"/>
      <c r="S3" s="448"/>
      <c r="T3" s="448"/>
      <c r="U3" s="448"/>
      <c r="V3" s="448" t="s">
        <v>312</v>
      </c>
      <c r="W3" s="450" t="s">
        <v>313</v>
      </c>
    </row>
    <row r="4" spans="1:23" ht="57" thickBot="1" x14ac:dyDescent="0.25">
      <c r="A4" s="462"/>
      <c r="B4" s="463"/>
      <c r="C4" s="463"/>
      <c r="D4" s="463"/>
      <c r="E4" s="463"/>
      <c r="F4" s="463"/>
      <c r="G4" s="465"/>
      <c r="H4" s="71" t="s">
        <v>314</v>
      </c>
      <c r="I4" s="71" t="s">
        <v>315</v>
      </c>
      <c r="J4" s="71" t="s">
        <v>316</v>
      </c>
      <c r="K4" s="71" t="s">
        <v>317</v>
      </c>
      <c r="L4" s="71" t="s">
        <v>318</v>
      </c>
      <c r="M4" s="71" t="s">
        <v>319</v>
      </c>
      <c r="N4" s="71" t="s">
        <v>320</v>
      </c>
      <c r="O4" s="71" t="s">
        <v>321</v>
      </c>
      <c r="P4" s="71" t="s">
        <v>322</v>
      </c>
      <c r="Q4" s="71" t="s">
        <v>323</v>
      </c>
      <c r="R4" s="71" t="s">
        <v>324</v>
      </c>
      <c r="S4" s="71" t="s">
        <v>325</v>
      </c>
      <c r="T4" s="71" t="s">
        <v>326</v>
      </c>
      <c r="U4" s="71" t="s">
        <v>327</v>
      </c>
      <c r="V4" s="449"/>
      <c r="W4" s="451"/>
    </row>
    <row r="5" spans="1:23" ht="22.5" x14ac:dyDescent="0.2">
      <c r="A5" s="452">
        <v>1</v>
      </c>
      <c r="B5" s="453"/>
      <c r="C5" s="453"/>
      <c r="D5" s="453"/>
      <c r="E5" s="453"/>
      <c r="F5" s="453"/>
      <c r="G5" s="7">
        <v>2</v>
      </c>
      <c r="H5" s="72" t="s">
        <v>215</v>
      </c>
      <c r="I5" s="73" t="s">
        <v>216</v>
      </c>
      <c r="J5" s="72" t="s">
        <v>362</v>
      </c>
      <c r="K5" s="73" t="s">
        <v>363</v>
      </c>
      <c r="L5" s="72" t="s">
        <v>364</v>
      </c>
      <c r="M5" s="73" t="s">
        <v>365</v>
      </c>
      <c r="N5" s="72" t="s">
        <v>366</v>
      </c>
      <c r="O5" s="73" t="s">
        <v>367</v>
      </c>
      <c r="P5" s="72" t="s">
        <v>368</v>
      </c>
      <c r="Q5" s="73" t="s">
        <v>369</v>
      </c>
      <c r="R5" s="72" t="s">
        <v>370</v>
      </c>
      <c r="S5" s="73" t="s">
        <v>371</v>
      </c>
      <c r="T5" s="72" t="s">
        <v>372</v>
      </c>
      <c r="U5" s="72" t="s">
        <v>373</v>
      </c>
      <c r="V5" s="72" t="s">
        <v>374</v>
      </c>
      <c r="W5" s="74" t="s">
        <v>375</v>
      </c>
    </row>
    <row r="6" spans="1:23" x14ac:dyDescent="0.2">
      <c r="A6" s="454" t="s">
        <v>328</v>
      </c>
      <c r="B6" s="454"/>
      <c r="C6" s="454"/>
      <c r="D6" s="454"/>
      <c r="E6" s="454"/>
      <c r="F6" s="454"/>
      <c r="G6" s="454"/>
      <c r="H6" s="454"/>
      <c r="I6" s="454"/>
      <c r="J6" s="454"/>
      <c r="K6" s="454"/>
      <c r="L6" s="454"/>
      <c r="M6" s="454"/>
      <c r="N6" s="455"/>
      <c r="O6" s="455"/>
      <c r="P6" s="455"/>
      <c r="Q6" s="455"/>
      <c r="R6" s="455"/>
      <c r="S6" s="455"/>
      <c r="T6" s="455"/>
      <c r="U6" s="455"/>
      <c r="V6" s="455"/>
      <c r="W6" s="456"/>
    </row>
    <row r="7" spans="1:23" x14ac:dyDescent="0.2">
      <c r="A7" s="446" t="s">
        <v>378</v>
      </c>
      <c r="B7" s="446"/>
      <c r="C7" s="446"/>
      <c r="D7" s="446"/>
      <c r="E7" s="446"/>
      <c r="F7" s="446"/>
      <c r="G7" s="8">
        <v>1</v>
      </c>
      <c r="H7" s="75">
        <v>1672021210</v>
      </c>
      <c r="I7" s="75">
        <v>5304283</v>
      </c>
      <c r="J7" s="75">
        <v>83601061</v>
      </c>
      <c r="K7" s="75">
        <v>96815284</v>
      </c>
      <c r="L7" s="75">
        <v>86119149</v>
      </c>
      <c r="M7" s="75">
        <v>0</v>
      </c>
      <c r="N7" s="75">
        <v>0</v>
      </c>
      <c r="O7" s="75">
        <v>0</v>
      </c>
      <c r="P7" s="75">
        <v>905282</v>
      </c>
      <c r="Q7" s="75">
        <v>0</v>
      </c>
      <c r="R7" s="75">
        <v>0</v>
      </c>
      <c r="S7" s="75">
        <v>348674430</v>
      </c>
      <c r="T7" s="75">
        <v>235337282</v>
      </c>
      <c r="U7" s="76">
        <f>H7+I7+J7+K7-L7+M7+N7+O7+P7+Q7+R7+S7+T7</f>
        <v>2356539683</v>
      </c>
      <c r="V7" s="75">
        <v>231125940</v>
      </c>
      <c r="W7" s="76">
        <f>U7+V7</f>
        <v>2587665623</v>
      </c>
    </row>
    <row r="8" spans="1:23" x14ac:dyDescent="0.2">
      <c r="A8" s="441" t="s">
        <v>329</v>
      </c>
      <c r="B8" s="441"/>
      <c r="C8" s="441"/>
      <c r="D8" s="441"/>
      <c r="E8" s="441"/>
      <c r="F8" s="441"/>
      <c r="G8" s="8">
        <v>2</v>
      </c>
      <c r="H8" s="75">
        <v>0</v>
      </c>
      <c r="I8" s="75">
        <v>0</v>
      </c>
      <c r="J8" s="75">
        <v>0</v>
      </c>
      <c r="K8" s="75">
        <v>0</v>
      </c>
      <c r="L8" s="75">
        <v>0</v>
      </c>
      <c r="M8" s="75">
        <v>0</v>
      </c>
      <c r="N8" s="75">
        <v>0</v>
      </c>
      <c r="O8" s="75">
        <v>0</v>
      </c>
      <c r="P8" s="75">
        <v>0</v>
      </c>
      <c r="Q8" s="75">
        <v>0</v>
      </c>
      <c r="R8" s="75">
        <v>0</v>
      </c>
      <c r="S8" s="75">
        <v>0</v>
      </c>
      <c r="T8" s="75">
        <v>0</v>
      </c>
      <c r="U8" s="76">
        <f t="shared" ref="U8:U9" si="0">H8+I8+J8+K8-L8+M8+N8+O8+P8+Q8+R8+S8+T8</f>
        <v>0</v>
      </c>
      <c r="V8" s="75">
        <v>0</v>
      </c>
      <c r="W8" s="76">
        <f t="shared" ref="W8:W9" si="1">U8+V8</f>
        <v>0</v>
      </c>
    </row>
    <row r="9" spans="1:23" x14ac:dyDescent="0.2">
      <c r="A9" s="441" t="s">
        <v>330</v>
      </c>
      <c r="B9" s="441"/>
      <c r="C9" s="441"/>
      <c r="D9" s="441"/>
      <c r="E9" s="441"/>
      <c r="F9" s="441"/>
      <c r="G9" s="8">
        <v>3</v>
      </c>
      <c r="H9" s="75">
        <v>0</v>
      </c>
      <c r="I9" s="75">
        <v>0</v>
      </c>
      <c r="J9" s="75">
        <v>0</v>
      </c>
      <c r="K9" s="75">
        <v>0</v>
      </c>
      <c r="L9" s="75">
        <v>0</v>
      </c>
      <c r="M9" s="75">
        <v>0</v>
      </c>
      <c r="N9" s="75">
        <v>0</v>
      </c>
      <c r="O9" s="75">
        <v>0</v>
      </c>
      <c r="P9" s="75">
        <v>0</v>
      </c>
      <c r="Q9" s="75">
        <v>0</v>
      </c>
      <c r="R9" s="75">
        <v>0</v>
      </c>
      <c r="S9" s="75">
        <v>0</v>
      </c>
      <c r="T9" s="75">
        <v>0</v>
      </c>
      <c r="U9" s="76">
        <f t="shared" si="0"/>
        <v>0</v>
      </c>
      <c r="V9" s="75">
        <v>0</v>
      </c>
      <c r="W9" s="76">
        <f t="shared" si="1"/>
        <v>0</v>
      </c>
    </row>
    <row r="10" spans="1:23" ht="22.5" customHeight="1" x14ac:dyDescent="0.2">
      <c r="A10" s="447" t="s">
        <v>379</v>
      </c>
      <c r="B10" s="447"/>
      <c r="C10" s="447"/>
      <c r="D10" s="447"/>
      <c r="E10" s="447"/>
      <c r="F10" s="447"/>
      <c r="G10" s="9">
        <v>4</v>
      </c>
      <c r="H10" s="77">
        <f>H7+H8+H9</f>
        <v>1672021210</v>
      </c>
      <c r="I10" s="77">
        <f t="shared" ref="I10:W10" si="2">I7+I8+I9</f>
        <v>5304283</v>
      </c>
      <c r="J10" s="77">
        <f t="shared" si="2"/>
        <v>83601061</v>
      </c>
      <c r="K10" s="77">
        <f t="shared" si="2"/>
        <v>96815284</v>
      </c>
      <c r="L10" s="77">
        <f t="shared" si="2"/>
        <v>86119149</v>
      </c>
      <c r="M10" s="77">
        <f t="shared" si="2"/>
        <v>0</v>
      </c>
      <c r="N10" s="77">
        <f t="shared" si="2"/>
        <v>0</v>
      </c>
      <c r="O10" s="77">
        <f t="shared" si="2"/>
        <v>0</v>
      </c>
      <c r="P10" s="77">
        <f t="shared" si="2"/>
        <v>905282</v>
      </c>
      <c r="Q10" s="77">
        <f t="shared" si="2"/>
        <v>0</v>
      </c>
      <c r="R10" s="77">
        <f t="shared" si="2"/>
        <v>0</v>
      </c>
      <c r="S10" s="77">
        <f t="shared" si="2"/>
        <v>348674430</v>
      </c>
      <c r="T10" s="77">
        <f t="shared" si="2"/>
        <v>235337282</v>
      </c>
      <c r="U10" s="77">
        <f t="shared" si="2"/>
        <v>2356539683</v>
      </c>
      <c r="V10" s="77">
        <f t="shared" si="2"/>
        <v>231125940</v>
      </c>
      <c r="W10" s="77">
        <f t="shared" si="2"/>
        <v>2587665623</v>
      </c>
    </row>
    <row r="11" spans="1:23" x14ac:dyDescent="0.2">
      <c r="A11" s="441" t="s">
        <v>331</v>
      </c>
      <c r="B11" s="441"/>
      <c r="C11" s="441"/>
      <c r="D11" s="441"/>
      <c r="E11" s="441"/>
      <c r="F11" s="441"/>
      <c r="G11" s="8">
        <v>5</v>
      </c>
      <c r="H11" s="79">
        <v>0</v>
      </c>
      <c r="I11" s="79">
        <v>0</v>
      </c>
      <c r="J11" s="79">
        <v>0</v>
      </c>
      <c r="K11" s="79">
        <v>0</v>
      </c>
      <c r="L11" s="79">
        <v>0</v>
      </c>
      <c r="M11" s="79">
        <v>0</v>
      </c>
      <c r="N11" s="79">
        <v>0</v>
      </c>
      <c r="O11" s="79">
        <v>0</v>
      </c>
      <c r="P11" s="79">
        <v>0</v>
      </c>
      <c r="Q11" s="79">
        <v>0</v>
      </c>
      <c r="R11" s="79">
        <v>0</v>
      </c>
      <c r="S11" s="79">
        <v>0</v>
      </c>
      <c r="T11" s="75">
        <v>284535940</v>
      </c>
      <c r="U11" s="76">
        <f>H11+I11+J11+K11-L11+M11+N11+O11+P11+Q11+R11+S11+T11</f>
        <v>284535940</v>
      </c>
      <c r="V11" s="75">
        <v>21315740</v>
      </c>
      <c r="W11" s="76">
        <f t="shared" ref="W11:W28" si="3">U11+V11</f>
        <v>305851680</v>
      </c>
    </row>
    <row r="12" spans="1:23" x14ac:dyDescent="0.2">
      <c r="A12" s="441" t="s">
        <v>332</v>
      </c>
      <c r="B12" s="441"/>
      <c r="C12" s="441"/>
      <c r="D12" s="441"/>
      <c r="E12" s="441"/>
      <c r="F12" s="441"/>
      <c r="G12" s="8">
        <v>6</v>
      </c>
      <c r="H12" s="79">
        <v>0</v>
      </c>
      <c r="I12" s="79">
        <v>0</v>
      </c>
      <c r="J12" s="79">
        <v>0</v>
      </c>
      <c r="K12" s="79">
        <v>0</v>
      </c>
      <c r="L12" s="79">
        <v>0</v>
      </c>
      <c r="M12" s="79">
        <v>0</v>
      </c>
      <c r="N12" s="75">
        <v>0</v>
      </c>
      <c r="O12" s="79">
        <v>0</v>
      </c>
      <c r="P12" s="79">
        <v>0</v>
      </c>
      <c r="Q12" s="79">
        <v>0</v>
      </c>
      <c r="R12" s="79">
        <v>0</v>
      </c>
      <c r="S12" s="79">
        <v>0</v>
      </c>
      <c r="T12" s="79">
        <v>0</v>
      </c>
      <c r="U12" s="76">
        <f t="shared" ref="U12:U28" si="4">H12+I12+J12+K12-L12+M12+N12+O12+P12+Q12+R12+S12+T12</f>
        <v>0</v>
      </c>
      <c r="V12" s="75">
        <v>0</v>
      </c>
      <c r="W12" s="76">
        <f t="shared" si="3"/>
        <v>0</v>
      </c>
    </row>
    <row r="13" spans="1:23" ht="26.25" customHeight="1" x14ac:dyDescent="0.2">
      <c r="A13" s="441" t="s">
        <v>333</v>
      </c>
      <c r="B13" s="441"/>
      <c r="C13" s="441"/>
      <c r="D13" s="441"/>
      <c r="E13" s="441"/>
      <c r="F13" s="441"/>
      <c r="G13" s="8">
        <v>7</v>
      </c>
      <c r="H13" s="79">
        <v>0</v>
      </c>
      <c r="I13" s="79">
        <v>0</v>
      </c>
      <c r="J13" s="79">
        <v>0</v>
      </c>
      <c r="K13" s="79">
        <v>0</v>
      </c>
      <c r="L13" s="79">
        <v>0</v>
      </c>
      <c r="M13" s="79">
        <v>0</v>
      </c>
      <c r="N13" s="79">
        <v>0</v>
      </c>
      <c r="O13" s="75">
        <v>0</v>
      </c>
      <c r="P13" s="79">
        <v>0</v>
      </c>
      <c r="Q13" s="79">
        <v>0</v>
      </c>
      <c r="R13" s="79">
        <v>0</v>
      </c>
      <c r="S13" s="75">
        <v>0</v>
      </c>
      <c r="T13" s="75">
        <v>0</v>
      </c>
      <c r="U13" s="76">
        <f t="shared" si="4"/>
        <v>0</v>
      </c>
      <c r="V13" s="75">
        <v>0</v>
      </c>
      <c r="W13" s="76">
        <f t="shared" si="3"/>
        <v>0</v>
      </c>
    </row>
    <row r="14" spans="1:23" ht="29.25" customHeight="1" x14ac:dyDescent="0.2">
      <c r="A14" s="441" t="s">
        <v>334</v>
      </c>
      <c r="B14" s="441"/>
      <c r="C14" s="441"/>
      <c r="D14" s="441"/>
      <c r="E14" s="441"/>
      <c r="F14" s="441"/>
      <c r="G14" s="8">
        <v>8</v>
      </c>
      <c r="H14" s="79">
        <v>0</v>
      </c>
      <c r="I14" s="79">
        <v>0</v>
      </c>
      <c r="J14" s="79">
        <v>0</v>
      </c>
      <c r="K14" s="79">
        <v>0</v>
      </c>
      <c r="L14" s="79">
        <v>0</v>
      </c>
      <c r="M14" s="79">
        <v>0</v>
      </c>
      <c r="N14" s="79">
        <v>0</v>
      </c>
      <c r="O14" s="79">
        <v>0</v>
      </c>
      <c r="P14" s="75">
        <v>-1060800</v>
      </c>
      <c r="Q14" s="79">
        <v>0</v>
      </c>
      <c r="R14" s="79">
        <v>0</v>
      </c>
      <c r="S14" s="75">
        <v>0</v>
      </c>
      <c r="T14" s="75">
        <v>0</v>
      </c>
      <c r="U14" s="76">
        <f t="shared" si="4"/>
        <v>-1060800</v>
      </c>
      <c r="V14" s="75">
        <v>0</v>
      </c>
      <c r="W14" s="76">
        <f t="shared" si="3"/>
        <v>-1060800</v>
      </c>
    </row>
    <row r="15" spans="1:23" x14ac:dyDescent="0.2">
      <c r="A15" s="441" t="s">
        <v>335</v>
      </c>
      <c r="B15" s="441"/>
      <c r="C15" s="441"/>
      <c r="D15" s="441"/>
      <c r="E15" s="441"/>
      <c r="F15" s="441"/>
      <c r="G15" s="8">
        <v>9</v>
      </c>
      <c r="H15" s="79">
        <v>0</v>
      </c>
      <c r="I15" s="79">
        <v>0</v>
      </c>
      <c r="J15" s="79">
        <v>0</v>
      </c>
      <c r="K15" s="79">
        <v>0</v>
      </c>
      <c r="L15" s="79">
        <v>0</v>
      </c>
      <c r="M15" s="79">
        <v>0</v>
      </c>
      <c r="N15" s="79">
        <v>0</v>
      </c>
      <c r="O15" s="79">
        <v>0</v>
      </c>
      <c r="P15" s="79">
        <v>0</v>
      </c>
      <c r="Q15" s="75">
        <v>0</v>
      </c>
      <c r="R15" s="79">
        <v>0</v>
      </c>
      <c r="S15" s="75">
        <v>0</v>
      </c>
      <c r="T15" s="75">
        <v>0</v>
      </c>
      <c r="U15" s="76">
        <f t="shared" si="4"/>
        <v>0</v>
      </c>
      <c r="V15" s="75">
        <v>0</v>
      </c>
      <c r="W15" s="76">
        <f t="shared" si="3"/>
        <v>0</v>
      </c>
    </row>
    <row r="16" spans="1:23" ht="28.5" customHeight="1" x14ac:dyDescent="0.2">
      <c r="A16" s="441" t="s">
        <v>336</v>
      </c>
      <c r="B16" s="441"/>
      <c r="C16" s="441"/>
      <c r="D16" s="441"/>
      <c r="E16" s="441"/>
      <c r="F16" s="441"/>
      <c r="G16" s="8">
        <v>10</v>
      </c>
      <c r="H16" s="79">
        <v>0</v>
      </c>
      <c r="I16" s="79">
        <v>0</v>
      </c>
      <c r="J16" s="79">
        <v>0</v>
      </c>
      <c r="K16" s="79">
        <v>0</v>
      </c>
      <c r="L16" s="79">
        <v>0</v>
      </c>
      <c r="M16" s="79">
        <v>0</v>
      </c>
      <c r="N16" s="79">
        <v>0</v>
      </c>
      <c r="O16" s="79">
        <v>0</v>
      </c>
      <c r="P16" s="79">
        <v>0</v>
      </c>
      <c r="Q16" s="79">
        <v>0</v>
      </c>
      <c r="R16" s="75">
        <v>0</v>
      </c>
      <c r="S16" s="75">
        <v>0</v>
      </c>
      <c r="T16" s="75">
        <v>0</v>
      </c>
      <c r="U16" s="76">
        <f t="shared" si="4"/>
        <v>0</v>
      </c>
      <c r="V16" s="75">
        <v>0</v>
      </c>
      <c r="W16" s="76">
        <f t="shared" si="3"/>
        <v>0</v>
      </c>
    </row>
    <row r="17" spans="1:23" ht="23.25" customHeight="1" x14ac:dyDescent="0.2">
      <c r="A17" s="441" t="s">
        <v>337</v>
      </c>
      <c r="B17" s="441"/>
      <c r="C17" s="441"/>
      <c r="D17" s="441"/>
      <c r="E17" s="441"/>
      <c r="F17" s="441"/>
      <c r="G17" s="8">
        <v>11</v>
      </c>
      <c r="H17" s="79">
        <v>0</v>
      </c>
      <c r="I17" s="79">
        <v>0</v>
      </c>
      <c r="J17" s="79">
        <v>0</v>
      </c>
      <c r="K17" s="79">
        <v>0</v>
      </c>
      <c r="L17" s="79">
        <v>0</v>
      </c>
      <c r="M17" s="79">
        <v>0</v>
      </c>
      <c r="N17" s="75">
        <v>0</v>
      </c>
      <c r="O17" s="75">
        <v>0</v>
      </c>
      <c r="P17" s="75">
        <v>0</v>
      </c>
      <c r="Q17" s="75">
        <v>0</v>
      </c>
      <c r="R17" s="75">
        <v>0</v>
      </c>
      <c r="S17" s="75">
        <v>0</v>
      </c>
      <c r="T17" s="75">
        <v>0</v>
      </c>
      <c r="U17" s="76">
        <f t="shared" si="4"/>
        <v>0</v>
      </c>
      <c r="V17" s="75">
        <v>0</v>
      </c>
      <c r="W17" s="76">
        <f t="shared" si="3"/>
        <v>0</v>
      </c>
    </row>
    <row r="18" spans="1:23" x14ac:dyDescent="0.2">
      <c r="A18" s="441" t="s">
        <v>338</v>
      </c>
      <c r="B18" s="441"/>
      <c r="C18" s="441"/>
      <c r="D18" s="441"/>
      <c r="E18" s="441"/>
      <c r="F18" s="441"/>
      <c r="G18" s="8">
        <v>12</v>
      </c>
      <c r="H18" s="79">
        <v>0</v>
      </c>
      <c r="I18" s="79">
        <v>0</v>
      </c>
      <c r="J18" s="79">
        <v>0</v>
      </c>
      <c r="K18" s="79">
        <v>0</v>
      </c>
      <c r="L18" s="79">
        <v>0</v>
      </c>
      <c r="M18" s="79">
        <v>0</v>
      </c>
      <c r="N18" s="75">
        <v>0</v>
      </c>
      <c r="O18" s="75">
        <v>0</v>
      </c>
      <c r="P18" s="75">
        <v>0</v>
      </c>
      <c r="Q18" s="75">
        <v>0</v>
      </c>
      <c r="R18" s="75">
        <v>0</v>
      </c>
      <c r="S18" s="75">
        <v>0</v>
      </c>
      <c r="T18" s="75">
        <v>0</v>
      </c>
      <c r="U18" s="76">
        <f t="shared" si="4"/>
        <v>0</v>
      </c>
      <c r="V18" s="75">
        <v>0</v>
      </c>
      <c r="W18" s="76">
        <f t="shared" si="3"/>
        <v>0</v>
      </c>
    </row>
    <row r="19" spans="1:23" x14ac:dyDescent="0.2">
      <c r="A19" s="441" t="s">
        <v>339</v>
      </c>
      <c r="B19" s="441"/>
      <c r="C19" s="441"/>
      <c r="D19" s="441"/>
      <c r="E19" s="441"/>
      <c r="F19" s="441"/>
      <c r="G19" s="8">
        <v>13</v>
      </c>
      <c r="H19" s="75">
        <v>0</v>
      </c>
      <c r="I19" s="75">
        <v>-487131</v>
      </c>
      <c r="J19" s="75">
        <v>0</v>
      </c>
      <c r="K19" s="75">
        <v>0</v>
      </c>
      <c r="L19" s="75">
        <v>0</v>
      </c>
      <c r="M19" s="75">
        <v>0</v>
      </c>
      <c r="N19" s="75">
        <v>0</v>
      </c>
      <c r="O19" s="75">
        <v>0</v>
      </c>
      <c r="P19" s="75">
        <v>0</v>
      </c>
      <c r="Q19" s="75">
        <v>0</v>
      </c>
      <c r="R19" s="75">
        <v>0</v>
      </c>
      <c r="S19" s="75">
        <v>487131</v>
      </c>
      <c r="T19" s="75">
        <v>0</v>
      </c>
      <c r="U19" s="76">
        <f t="shared" si="4"/>
        <v>0</v>
      </c>
      <c r="V19" s="75">
        <v>0</v>
      </c>
      <c r="W19" s="76">
        <f t="shared" si="3"/>
        <v>0</v>
      </c>
    </row>
    <row r="20" spans="1:23" x14ac:dyDescent="0.2">
      <c r="A20" s="441" t="s">
        <v>340</v>
      </c>
      <c r="B20" s="441"/>
      <c r="C20" s="441"/>
      <c r="D20" s="441"/>
      <c r="E20" s="441"/>
      <c r="F20" s="441"/>
      <c r="G20" s="8">
        <v>14</v>
      </c>
      <c r="H20" s="79">
        <v>0</v>
      </c>
      <c r="I20" s="79">
        <v>0</v>
      </c>
      <c r="J20" s="79">
        <v>0</v>
      </c>
      <c r="K20" s="79">
        <v>0</v>
      </c>
      <c r="L20" s="79">
        <v>0</v>
      </c>
      <c r="M20" s="79">
        <v>0</v>
      </c>
      <c r="N20" s="75">
        <v>0</v>
      </c>
      <c r="O20" s="75">
        <v>0</v>
      </c>
      <c r="P20" s="75">
        <v>216992</v>
      </c>
      <c r="Q20" s="75">
        <v>0</v>
      </c>
      <c r="R20" s="75">
        <v>0</v>
      </c>
      <c r="S20" s="75">
        <v>0</v>
      </c>
      <c r="T20" s="75">
        <v>0</v>
      </c>
      <c r="U20" s="76">
        <f t="shared" si="4"/>
        <v>216992</v>
      </c>
      <c r="V20" s="75">
        <v>0</v>
      </c>
      <c r="W20" s="76">
        <f t="shared" si="3"/>
        <v>216992</v>
      </c>
    </row>
    <row r="21" spans="1:23" ht="30.75" customHeight="1" x14ac:dyDescent="0.2">
      <c r="A21" s="441" t="s">
        <v>341</v>
      </c>
      <c r="B21" s="441"/>
      <c r="C21" s="441"/>
      <c r="D21" s="441"/>
      <c r="E21" s="441"/>
      <c r="F21" s="441"/>
      <c r="G21" s="8">
        <v>15</v>
      </c>
      <c r="H21" s="75">
        <v>0</v>
      </c>
      <c r="I21" s="75">
        <v>0</v>
      </c>
      <c r="J21" s="75">
        <v>0</v>
      </c>
      <c r="K21" s="75">
        <v>0</v>
      </c>
      <c r="L21" s="75">
        <v>0</v>
      </c>
      <c r="M21" s="75">
        <v>0</v>
      </c>
      <c r="N21" s="75">
        <v>0</v>
      </c>
      <c r="O21" s="75">
        <v>0</v>
      </c>
      <c r="P21" s="75">
        <v>0</v>
      </c>
      <c r="Q21" s="75">
        <v>0</v>
      </c>
      <c r="R21" s="75">
        <v>0</v>
      </c>
      <c r="S21" s="75">
        <v>0</v>
      </c>
      <c r="T21" s="75">
        <v>0</v>
      </c>
      <c r="U21" s="76">
        <f t="shared" si="4"/>
        <v>0</v>
      </c>
      <c r="V21" s="75">
        <v>0</v>
      </c>
      <c r="W21" s="76">
        <f t="shared" si="3"/>
        <v>0</v>
      </c>
    </row>
    <row r="22" spans="1:23" ht="28.5" customHeight="1" x14ac:dyDescent="0.2">
      <c r="A22" s="441" t="s">
        <v>342</v>
      </c>
      <c r="B22" s="441"/>
      <c r="C22" s="441"/>
      <c r="D22" s="441"/>
      <c r="E22" s="441"/>
      <c r="F22" s="441"/>
      <c r="G22" s="8">
        <v>16</v>
      </c>
      <c r="H22" s="75">
        <v>0</v>
      </c>
      <c r="I22" s="75">
        <v>0</v>
      </c>
      <c r="J22" s="75">
        <v>0</v>
      </c>
      <c r="K22" s="75">
        <v>0</v>
      </c>
      <c r="L22" s="75">
        <v>0</v>
      </c>
      <c r="M22" s="75">
        <v>0</v>
      </c>
      <c r="N22" s="75">
        <v>0</v>
      </c>
      <c r="O22" s="75">
        <v>0</v>
      </c>
      <c r="P22" s="75">
        <v>0</v>
      </c>
      <c r="Q22" s="75">
        <v>0</v>
      </c>
      <c r="R22" s="75">
        <v>0</v>
      </c>
      <c r="S22" s="75">
        <v>0</v>
      </c>
      <c r="T22" s="75">
        <v>0</v>
      </c>
      <c r="U22" s="76">
        <f t="shared" si="4"/>
        <v>0</v>
      </c>
      <c r="V22" s="75">
        <v>0</v>
      </c>
      <c r="W22" s="76">
        <f t="shared" si="3"/>
        <v>0</v>
      </c>
    </row>
    <row r="23" spans="1:23" ht="26.25" customHeight="1" x14ac:dyDescent="0.2">
      <c r="A23" s="441" t="s">
        <v>343</v>
      </c>
      <c r="B23" s="441"/>
      <c r="C23" s="441"/>
      <c r="D23" s="441"/>
      <c r="E23" s="441"/>
      <c r="F23" s="441"/>
      <c r="G23" s="8">
        <v>17</v>
      </c>
      <c r="H23" s="75">
        <v>0</v>
      </c>
      <c r="I23" s="75">
        <v>0</v>
      </c>
      <c r="J23" s="75">
        <v>0</v>
      </c>
      <c r="K23" s="75">
        <v>0</v>
      </c>
      <c r="L23" s="75">
        <v>0</v>
      </c>
      <c r="M23" s="75">
        <v>0</v>
      </c>
      <c r="N23" s="75">
        <v>0</v>
      </c>
      <c r="O23" s="75">
        <v>0</v>
      </c>
      <c r="P23" s="75">
        <v>0</v>
      </c>
      <c r="Q23" s="75">
        <v>0</v>
      </c>
      <c r="R23" s="75">
        <v>0</v>
      </c>
      <c r="S23" s="75">
        <v>0</v>
      </c>
      <c r="T23" s="75">
        <v>0</v>
      </c>
      <c r="U23" s="76">
        <f t="shared" si="4"/>
        <v>0</v>
      </c>
      <c r="V23" s="75">
        <v>0</v>
      </c>
      <c r="W23" s="76">
        <f t="shared" si="3"/>
        <v>0</v>
      </c>
    </row>
    <row r="24" spans="1:23" x14ac:dyDescent="0.2">
      <c r="A24" s="441" t="s">
        <v>344</v>
      </c>
      <c r="B24" s="441"/>
      <c r="C24" s="441"/>
      <c r="D24" s="441"/>
      <c r="E24" s="441"/>
      <c r="F24" s="441"/>
      <c r="G24" s="8">
        <v>18</v>
      </c>
      <c r="H24" s="75">
        <v>0</v>
      </c>
      <c r="I24" s="75">
        <v>0</v>
      </c>
      <c r="J24" s="75">
        <v>0</v>
      </c>
      <c r="K24" s="75">
        <v>0</v>
      </c>
      <c r="L24" s="75">
        <v>39396090</v>
      </c>
      <c r="M24" s="75">
        <v>0</v>
      </c>
      <c r="N24" s="75">
        <v>0</v>
      </c>
      <c r="O24" s="75">
        <v>0</v>
      </c>
      <c r="P24" s="75">
        <v>0</v>
      </c>
      <c r="Q24" s="75">
        <v>0</v>
      </c>
      <c r="R24" s="75">
        <v>0</v>
      </c>
      <c r="S24" s="75">
        <v>0</v>
      </c>
      <c r="T24" s="75">
        <v>0</v>
      </c>
      <c r="U24" s="76">
        <f t="shared" si="4"/>
        <v>-39396090</v>
      </c>
      <c r="V24" s="75">
        <v>0</v>
      </c>
      <c r="W24" s="76">
        <f t="shared" si="3"/>
        <v>-39396090</v>
      </c>
    </row>
    <row r="25" spans="1:23" x14ac:dyDescent="0.2">
      <c r="A25" s="441" t="s">
        <v>345</v>
      </c>
      <c r="B25" s="441"/>
      <c r="C25" s="441"/>
      <c r="D25" s="441"/>
      <c r="E25" s="441"/>
      <c r="F25" s="441"/>
      <c r="G25" s="8">
        <v>19</v>
      </c>
      <c r="H25" s="75">
        <v>0</v>
      </c>
      <c r="I25" s="75">
        <v>406280</v>
      </c>
      <c r="J25" s="75">
        <v>0</v>
      </c>
      <c r="K25" s="75">
        <v>0</v>
      </c>
      <c r="L25" s="75">
        <v>-1096972</v>
      </c>
      <c r="M25" s="75">
        <v>0</v>
      </c>
      <c r="N25" s="75">
        <v>0</v>
      </c>
      <c r="O25" s="75">
        <v>0</v>
      </c>
      <c r="P25" s="75">
        <v>0</v>
      </c>
      <c r="Q25" s="75">
        <v>0</v>
      </c>
      <c r="R25" s="75">
        <v>0</v>
      </c>
      <c r="S25" s="75">
        <v>-122586614</v>
      </c>
      <c r="T25" s="75">
        <v>0</v>
      </c>
      <c r="U25" s="76">
        <f t="shared" si="4"/>
        <v>-121083362</v>
      </c>
      <c r="V25" s="75">
        <v>0</v>
      </c>
      <c r="W25" s="76">
        <f t="shared" si="3"/>
        <v>-121083362</v>
      </c>
    </row>
    <row r="26" spans="1:23" x14ac:dyDescent="0.2">
      <c r="A26" s="441" t="s">
        <v>346</v>
      </c>
      <c r="B26" s="441"/>
      <c r="C26" s="441"/>
      <c r="D26" s="441"/>
      <c r="E26" s="441"/>
      <c r="F26" s="441"/>
      <c r="G26" s="8">
        <v>20</v>
      </c>
      <c r="H26" s="75">
        <v>0</v>
      </c>
      <c r="I26" s="75">
        <v>0</v>
      </c>
      <c r="J26" s="75">
        <v>0</v>
      </c>
      <c r="K26" s="75">
        <v>0</v>
      </c>
      <c r="L26" s="75">
        <v>0</v>
      </c>
      <c r="M26" s="75">
        <v>0</v>
      </c>
      <c r="N26" s="75">
        <v>0</v>
      </c>
      <c r="O26" s="75">
        <v>0</v>
      </c>
      <c r="P26" s="75">
        <v>0</v>
      </c>
      <c r="Q26" s="75">
        <v>0</v>
      </c>
      <c r="R26" s="75">
        <v>0</v>
      </c>
      <c r="S26" s="75">
        <v>0</v>
      </c>
      <c r="T26" s="75">
        <v>0</v>
      </c>
      <c r="U26" s="76">
        <f t="shared" si="4"/>
        <v>0</v>
      </c>
      <c r="V26" s="75">
        <v>0</v>
      </c>
      <c r="W26" s="76">
        <f t="shared" si="3"/>
        <v>0</v>
      </c>
    </row>
    <row r="27" spans="1:23" x14ac:dyDescent="0.2">
      <c r="A27" s="441" t="s">
        <v>347</v>
      </c>
      <c r="B27" s="441"/>
      <c r="C27" s="441"/>
      <c r="D27" s="441"/>
      <c r="E27" s="441"/>
      <c r="F27" s="441"/>
      <c r="G27" s="8">
        <v>21</v>
      </c>
      <c r="H27" s="75">
        <v>0</v>
      </c>
      <c r="I27" s="75">
        <v>0</v>
      </c>
      <c r="J27" s="75">
        <v>0</v>
      </c>
      <c r="K27" s="75">
        <v>40000000</v>
      </c>
      <c r="L27" s="75">
        <v>0</v>
      </c>
      <c r="M27" s="75">
        <v>0</v>
      </c>
      <c r="N27" s="75">
        <v>0</v>
      </c>
      <c r="O27" s="75">
        <v>0</v>
      </c>
      <c r="P27" s="75">
        <v>0</v>
      </c>
      <c r="Q27" s="75">
        <v>0</v>
      </c>
      <c r="R27" s="75">
        <v>0</v>
      </c>
      <c r="S27" s="75">
        <v>203631465</v>
      </c>
      <c r="T27" s="75">
        <v>-235337282</v>
      </c>
      <c r="U27" s="76">
        <f t="shared" si="4"/>
        <v>8294183</v>
      </c>
      <c r="V27" s="75">
        <v>478581533</v>
      </c>
      <c r="W27" s="76">
        <f t="shared" si="3"/>
        <v>486875716</v>
      </c>
    </row>
    <row r="28" spans="1:23" x14ac:dyDescent="0.2">
      <c r="A28" s="441" t="s">
        <v>348</v>
      </c>
      <c r="B28" s="441"/>
      <c r="C28" s="441"/>
      <c r="D28" s="441"/>
      <c r="E28" s="441"/>
      <c r="F28" s="441"/>
      <c r="G28" s="8">
        <v>22</v>
      </c>
      <c r="H28" s="75">
        <v>0</v>
      </c>
      <c r="I28" s="75">
        <v>0</v>
      </c>
      <c r="J28" s="75">
        <v>0</v>
      </c>
      <c r="K28" s="75">
        <v>0</v>
      </c>
      <c r="L28" s="75">
        <v>0</v>
      </c>
      <c r="M28" s="75">
        <v>0</v>
      </c>
      <c r="N28" s="75">
        <v>0</v>
      </c>
      <c r="O28" s="75">
        <v>0</v>
      </c>
      <c r="P28" s="75">
        <v>0</v>
      </c>
      <c r="Q28" s="75">
        <v>0</v>
      </c>
      <c r="R28" s="75">
        <v>0</v>
      </c>
      <c r="S28" s="75">
        <v>0</v>
      </c>
      <c r="T28" s="75">
        <v>0</v>
      </c>
      <c r="U28" s="76">
        <f t="shared" si="4"/>
        <v>0</v>
      </c>
      <c r="V28" s="75">
        <v>0</v>
      </c>
      <c r="W28" s="76">
        <f t="shared" si="3"/>
        <v>0</v>
      </c>
    </row>
    <row r="29" spans="1:23" ht="27.75" customHeight="1" x14ac:dyDescent="0.2">
      <c r="A29" s="442" t="s">
        <v>380</v>
      </c>
      <c r="B29" s="442"/>
      <c r="C29" s="442"/>
      <c r="D29" s="442"/>
      <c r="E29" s="442"/>
      <c r="F29" s="442"/>
      <c r="G29" s="10">
        <v>23</v>
      </c>
      <c r="H29" s="78">
        <f>SUM(H10:H28)</f>
        <v>1672021210</v>
      </c>
      <c r="I29" s="78">
        <f t="shared" ref="I29:W29" si="5">SUM(I10:I28)</f>
        <v>5223432</v>
      </c>
      <c r="J29" s="78">
        <f t="shared" si="5"/>
        <v>83601061</v>
      </c>
      <c r="K29" s="78">
        <f t="shared" si="5"/>
        <v>136815284</v>
      </c>
      <c r="L29" s="78">
        <f t="shared" si="5"/>
        <v>124418267</v>
      </c>
      <c r="M29" s="78">
        <f t="shared" si="5"/>
        <v>0</v>
      </c>
      <c r="N29" s="78">
        <f t="shared" si="5"/>
        <v>0</v>
      </c>
      <c r="O29" s="78">
        <f t="shared" si="5"/>
        <v>0</v>
      </c>
      <c r="P29" s="78">
        <f t="shared" si="5"/>
        <v>61474</v>
      </c>
      <c r="Q29" s="78">
        <f t="shared" si="5"/>
        <v>0</v>
      </c>
      <c r="R29" s="78">
        <f t="shared" si="5"/>
        <v>0</v>
      </c>
      <c r="S29" s="78">
        <f t="shared" si="5"/>
        <v>430206412</v>
      </c>
      <c r="T29" s="78">
        <f t="shared" si="5"/>
        <v>284535940</v>
      </c>
      <c r="U29" s="78">
        <f t="shared" si="5"/>
        <v>2488046546</v>
      </c>
      <c r="V29" s="78">
        <f t="shared" si="5"/>
        <v>731023213</v>
      </c>
      <c r="W29" s="78">
        <f t="shared" si="5"/>
        <v>3219069759</v>
      </c>
    </row>
    <row r="30" spans="1:23" x14ac:dyDescent="0.2">
      <c r="A30" s="443" t="s">
        <v>349</v>
      </c>
      <c r="B30" s="444"/>
      <c r="C30" s="444"/>
      <c r="D30" s="444"/>
      <c r="E30" s="444"/>
      <c r="F30" s="444"/>
      <c r="G30" s="444"/>
      <c r="H30" s="444"/>
      <c r="I30" s="444"/>
      <c r="J30" s="444"/>
      <c r="K30" s="444"/>
      <c r="L30" s="444"/>
      <c r="M30" s="444"/>
      <c r="N30" s="444"/>
      <c r="O30" s="444"/>
      <c r="P30" s="444"/>
      <c r="Q30" s="444"/>
      <c r="R30" s="444"/>
      <c r="S30" s="444"/>
      <c r="T30" s="444"/>
      <c r="U30" s="444"/>
      <c r="V30" s="444"/>
      <c r="W30" s="444"/>
    </row>
    <row r="31" spans="1:23" ht="36.75" customHeight="1" x14ac:dyDescent="0.2">
      <c r="A31" s="439" t="s">
        <v>350</v>
      </c>
      <c r="B31" s="439"/>
      <c r="C31" s="439"/>
      <c r="D31" s="439"/>
      <c r="E31" s="439"/>
      <c r="F31" s="439"/>
      <c r="G31" s="9">
        <v>24</v>
      </c>
      <c r="H31" s="77">
        <f>SUM(H12:H20)</f>
        <v>0</v>
      </c>
      <c r="I31" s="77">
        <f t="shared" ref="I31:W31" si="6">SUM(I12:I20)</f>
        <v>-487131</v>
      </c>
      <c r="J31" s="77">
        <f t="shared" si="6"/>
        <v>0</v>
      </c>
      <c r="K31" s="77">
        <f t="shared" si="6"/>
        <v>0</v>
      </c>
      <c r="L31" s="77">
        <f t="shared" si="6"/>
        <v>0</v>
      </c>
      <c r="M31" s="77">
        <f t="shared" si="6"/>
        <v>0</v>
      </c>
      <c r="N31" s="77">
        <f t="shared" si="6"/>
        <v>0</v>
      </c>
      <c r="O31" s="77">
        <f t="shared" si="6"/>
        <v>0</v>
      </c>
      <c r="P31" s="77">
        <f t="shared" si="6"/>
        <v>-843808</v>
      </c>
      <c r="Q31" s="77">
        <f t="shared" si="6"/>
        <v>0</v>
      </c>
      <c r="R31" s="77">
        <f t="shared" si="6"/>
        <v>0</v>
      </c>
      <c r="S31" s="77">
        <f t="shared" si="6"/>
        <v>487131</v>
      </c>
      <c r="T31" s="77">
        <f t="shared" si="6"/>
        <v>0</v>
      </c>
      <c r="U31" s="77">
        <f t="shared" si="6"/>
        <v>-843808</v>
      </c>
      <c r="V31" s="77">
        <f t="shared" si="6"/>
        <v>0</v>
      </c>
      <c r="W31" s="77">
        <f t="shared" si="6"/>
        <v>-843808</v>
      </c>
    </row>
    <row r="32" spans="1:23" ht="31.5" customHeight="1" x14ac:dyDescent="0.2">
      <c r="A32" s="439" t="s">
        <v>351</v>
      </c>
      <c r="B32" s="439"/>
      <c r="C32" s="439"/>
      <c r="D32" s="439"/>
      <c r="E32" s="439"/>
      <c r="F32" s="439"/>
      <c r="G32" s="9">
        <v>25</v>
      </c>
      <c r="H32" s="77">
        <f>H11+H31</f>
        <v>0</v>
      </c>
      <c r="I32" s="77">
        <f t="shared" ref="I32:W32" si="7">I11+I31</f>
        <v>-487131</v>
      </c>
      <c r="J32" s="77">
        <f t="shared" si="7"/>
        <v>0</v>
      </c>
      <c r="K32" s="77">
        <f t="shared" si="7"/>
        <v>0</v>
      </c>
      <c r="L32" s="77">
        <f t="shared" si="7"/>
        <v>0</v>
      </c>
      <c r="M32" s="77">
        <f t="shared" si="7"/>
        <v>0</v>
      </c>
      <c r="N32" s="77">
        <f t="shared" si="7"/>
        <v>0</v>
      </c>
      <c r="O32" s="77">
        <f t="shared" si="7"/>
        <v>0</v>
      </c>
      <c r="P32" s="77">
        <f t="shared" si="7"/>
        <v>-843808</v>
      </c>
      <c r="Q32" s="77">
        <f t="shared" si="7"/>
        <v>0</v>
      </c>
      <c r="R32" s="77">
        <f t="shared" si="7"/>
        <v>0</v>
      </c>
      <c r="S32" s="77">
        <f t="shared" si="7"/>
        <v>487131</v>
      </c>
      <c r="T32" s="77">
        <f t="shared" si="7"/>
        <v>284535940</v>
      </c>
      <c r="U32" s="77">
        <f t="shared" si="7"/>
        <v>283692132</v>
      </c>
      <c r="V32" s="77">
        <f t="shared" si="7"/>
        <v>21315740</v>
      </c>
      <c r="W32" s="77">
        <f t="shared" si="7"/>
        <v>305007872</v>
      </c>
    </row>
    <row r="33" spans="1:23" ht="30.75" customHeight="1" x14ac:dyDescent="0.2">
      <c r="A33" s="440" t="s">
        <v>352</v>
      </c>
      <c r="B33" s="440"/>
      <c r="C33" s="440"/>
      <c r="D33" s="440"/>
      <c r="E33" s="440"/>
      <c r="F33" s="440"/>
      <c r="G33" s="10">
        <v>26</v>
      </c>
      <c r="H33" s="78">
        <f>SUM(H21:H28)</f>
        <v>0</v>
      </c>
      <c r="I33" s="78">
        <f t="shared" ref="I33:W33" si="8">SUM(I21:I28)</f>
        <v>406280</v>
      </c>
      <c r="J33" s="78">
        <f t="shared" si="8"/>
        <v>0</v>
      </c>
      <c r="K33" s="78">
        <f t="shared" si="8"/>
        <v>40000000</v>
      </c>
      <c r="L33" s="78">
        <f t="shared" si="8"/>
        <v>38299118</v>
      </c>
      <c r="M33" s="78">
        <f t="shared" si="8"/>
        <v>0</v>
      </c>
      <c r="N33" s="78">
        <f t="shared" si="8"/>
        <v>0</v>
      </c>
      <c r="O33" s="78">
        <f t="shared" si="8"/>
        <v>0</v>
      </c>
      <c r="P33" s="78">
        <f t="shared" si="8"/>
        <v>0</v>
      </c>
      <c r="Q33" s="78">
        <f t="shared" si="8"/>
        <v>0</v>
      </c>
      <c r="R33" s="78">
        <f t="shared" si="8"/>
        <v>0</v>
      </c>
      <c r="S33" s="78">
        <f t="shared" si="8"/>
        <v>81044851</v>
      </c>
      <c r="T33" s="78">
        <f t="shared" si="8"/>
        <v>-235337282</v>
      </c>
      <c r="U33" s="78">
        <f t="shared" si="8"/>
        <v>-152185269</v>
      </c>
      <c r="V33" s="78">
        <f t="shared" si="8"/>
        <v>478581533</v>
      </c>
      <c r="W33" s="78">
        <f t="shared" si="8"/>
        <v>326396264</v>
      </c>
    </row>
    <row r="34" spans="1:23" x14ac:dyDescent="0.2">
      <c r="A34" s="443" t="s">
        <v>353</v>
      </c>
      <c r="B34" s="445"/>
      <c r="C34" s="445"/>
      <c r="D34" s="445"/>
      <c r="E34" s="445"/>
      <c r="F34" s="445"/>
      <c r="G34" s="445"/>
      <c r="H34" s="445"/>
      <c r="I34" s="445"/>
      <c r="J34" s="445"/>
      <c r="K34" s="445"/>
      <c r="L34" s="445"/>
      <c r="M34" s="445"/>
      <c r="N34" s="445"/>
      <c r="O34" s="445"/>
      <c r="P34" s="445"/>
      <c r="Q34" s="445"/>
      <c r="R34" s="445"/>
      <c r="S34" s="445"/>
      <c r="T34" s="445"/>
      <c r="U34" s="445"/>
      <c r="V34" s="445"/>
      <c r="W34" s="445"/>
    </row>
    <row r="35" spans="1:23" x14ac:dyDescent="0.2">
      <c r="A35" s="446" t="s">
        <v>381</v>
      </c>
      <c r="B35" s="446"/>
      <c r="C35" s="446"/>
      <c r="D35" s="446"/>
      <c r="E35" s="446"/>
      <c r="F35" s="446"/>
      <c r="G35" s="8">
        <v>27</v>
      </c>
      <c r="H35" s="75">
        <f>+H29</f>
        <v>1672021210</v>
      </c>
      <c r="I35" s="75">
        <f t="shared" ref="I35:S35" si="9">+I29</f>
        <v>5223432</v>
      </c>
      <c r="J35" s="75">
        <f>+J29</f>
        <v>83601061</v>
      </c>
      <c r="K35" s="75">
        <f t="shared" si="9"/>
        <v>136815284</v>
      </c>
      <c r="L35" s="75">
        <f t="shared" si="9"/>
        <v>124418267</v>
      </c>
      <c r="M35" s="75">
        <f t="shared" si="9"/>
        <v>0</v>
      </c>
      <c r="N35" s="75">
        <f t="shared" si="9"/>
        <v>0</v>
      </c>
      <c r="O35" s="75">
        <f t="shared" si="9"/>
        <v>0</v>
      </c>
      <c r="P35" s="75">
        <f t="shared" si="9"/>
        <v>61474</v>
      </c>
      <c r="Q35" s="75">
        <f t="shared" si="9"/>
        <v>0</v>
      </c>
      <c r="R35" s="75">
        <f t="shared" si="9"/>
        <v>0</v>
      </c>
      <c r="S35" s="75">
        <f t="shared" si="9"/>
        <v>430206412</v>
      </c>
      <c r="T35" s="75">
        <f>+T29</f>
        <v>284535940</v>
      </c>
      <c r="U35" s="76">
        <f t="shared" ref="U35:U37" si="10">H35+I35+J35+K35-L35+M35+N35+O35+P35+Q35+R35+S35+T35</f>
        <v>2488046546</v>
      </c>
      <c r="V35" s="75">
        <v>731023213</v>
      </c>
      <c r="W35" s="76">
        <f t="shared" ref="W35:W37" si="11">U35+V35</f>
        <v>3219069759</v>
      </c>
    </row>
    <row r="36" spans="1:23" x14ac:dyDescent="0.2">
      <c r="A36" s="441" t="s">
        <v>329</v>
      </c>
      <c r="B36" s="441"/>
      <c r="C36" s="441"/>
      <c r="D36" s="441"/>
      <c r="E36" s="441"/>
      <c r="F36" s="441"/>
      <c r="G36" s="8">
        <v>28</v>
      </c>
      <c r="H36" s="75">
        <v>0</v>
      </c>
      <c r="I36" s="75">
        <v>0</v>
      </c>
      <c r="J36" s="75">
        <v>0</v>
      </c>
      <c r="K36" s="75">
        <v>0</v>
      </c>
      <c r="L36" s="75">
        <v>0</v>
      </c>
      <c r="M36" s="75">
        <v>0</v>
      </c>
      <c r="N36" s="75">
        <v>0</v>
      </c>
      <c r="O36" s="75">
        <v>0</v>
      </c>
      <c r="P36" s="75">
        <v>0</v>
      </c>
      <c r="Q36" s="75">
        <v>0</v>
      </c>
      <c r="R36" s="75">
        <v>0</v>
      </c>
      <c r="S36" s="75">
        <v>0</v>
      </c>
      <c r="T36" s="75">
        <v>0</v>
      </c>
      <c r="U36" s="76">
        <f t="shared" si="10"/>
        <v>0</v>
      </c>
      <c r="V36" s="75">
        <v>0</v>
      </c>
      <c r="W36" s="76">
        <f t="shared" si="11"/>
        <v>0</v>
      </c>
    </row>
    <row r="37" spans="1:23" x14ac:dyDescent="0.2">
      <c r="A37" s="441" t="s">
        <v>330</v>
      </c>
      <c r="B37" s="441"/>
      <c r="C37" s="441"/>
      <c r="D37" s="441"/>
      <c r="E37" s="441"/>
      <c r="F37" s="441"/>
      <c r="G37" s="8">
        <v>29</v>
      </c>
      <c r="H37" s="75">
        <v>0</v>
      </c>
      <c r="I37" s="75">
        <v>0</v>
      </c>
      <c r="J37" s="75">
        <v>0</v>
      </c>
      <c r="K37" s="75">
        <v>0</v>
      </c>
      <c r="L37" s="75">
        <v>0</v>
      </c>
      <c r="M37" s="75">
        <v>0</v>
      </c>
      <c r="N37" s="75">
        <v>0</v>
      </c>
      <c r="O37" s="75">
        <v>0</v>
      </c>
      <c r="P37" s="75">
        <v>0</v>
      </c>
      <c r="Q37" s="75">
        <v>0</v>
      </c>
      <c r="R37" s="75">
        <v>0</v>
      </c>
      <c r="S37" s="75">
        <v>0</v>
      </c>
      <c r="T37" s="75">
        <v>0</v>
      </c>
      <c r="U37" s="76">
        <f t="shared" si="10"/>
        <v>0</v>
      </c>
      <c r="V37" s="75">
        <v>0</v>
      </c>
      <c r="W37" s="76">
        <f t="shared" si="11"/>
        <v>0</v>
      </c>
    </row>
    <row r="38" spans="1:23" ht="25.5" customHeight="1" x14ac:dyDescent="0.2">
      <c r="A38" s="447" t="s">
        <v>382</v>
      </c>
      <c r="B38" s="447"/>
      <c r="C38" s="447"/>
      <c r="D38" s="447"/>
      <c r="E38" s="447"/>
      <c r="F38" s="447"/>
      <c r="G38" s="9">
        <v>30</v>
      </c>
      <c r="H38" s="77">
        <f>H35+H36+H37</f>
        <v>1672021210</v>
      </c>
      <c r="I38" s="77">
        <f t="shared" ref="I38:W38" si="12">I35+I36+I37</f>
        <v>5223432</v>
      </c>
      <c r="J38" s="77">
        <f t="shared" si="12"/>
        <v>83601061</v>
      </c>
      <c r="K38" s="77">
        <f t="shared" si="12"/>
        <v>136815284</v>
      </c>
      <c r="L38" s="77">
        <f t="shared" si="12"/>
        <v>124418267</v>
      </c>
      <c r="M38" s="77">
        <f t="shared" si="12"/>
        <v>0</v>
      </c>
      <c r="N38" s="77">
        <f t="shared" si="12"/>
        <v>0</v>
      </c>
      <c r="O38" s="77">
        <f t="shared" si="12"/>
        <v>0</v>
      </c>
      <c r="P38" s="77">
        <f t="shared" si="12"/>
        <v>61474</v>
      </c>
      <c r="Q38" s="77">
        <f t="shared" si="12"/>
        <v>0</v>
      </c>
      <c r="R38" s="77">
        <f t="shared" si="12"/>
        <v>0</v>
      </c>
      <c r="S38" s="77">
        <f t="shared" si="12"/>
        <v>430206412</v>
      </c>
      <c r="T38" s="77">
        <f t="shared" si="12"/>
        <v>284535940</v>
      </c>
      <c r="U38" s="77">
        <f t="shared" si="12"/>
        <v>2488046546</v>
      </c>
      <c r="V38" s="77">
        <f t="shared" si="12"/>
        <v>731023213</v>
      </c>
      <c r="W38" s="77">
        <f t="shared" si="12"/>
        <v>3219069759</v>
      </c>
    </row>
    <row r="39" spans="1:23" x14ac:dyDescent="0.2">
      <c r="A39" s="441" t="s">
        <v>331</v>
      </c>
      <c r="B39" s="441"/>
      <c r="C39" s="441"/>
      <c r="D39" s="441"/>
      <c r="E39" s="441"/>
      <c r="F39" s="441"/>
      <c r="G39" s="8">
        <v>31</v>
      </c>
      <c r="H39" s="79">
        <v>0</v>
      </c>
      <c r="I39" s="79">
        <v>0</v>
      </c>
      <c r="J39" s="79">
        <v>0</v>
      </c>
      <c r="K39" s="79">
        <v>0</v>
      </c>
      <c r="L39" s="79">
        <v>0</v>
      </c>
      <c r="M39" s="79">
        <v>0</v>
      </c>
      <c r="N39" s="79">
        <v>0</v>
      </c>
      <c r="O39" s="79">
        <v>0</v>
      </c>
      <c r="P39" s="79">
        <v>0</v>
      </c>
      <c r="Q39" s="79">
        <v>0</v>
      </c>
      <c r="R39" s="79">
        <v>0</v>
      </c>
      <c r="S39" s="79">
        <v>0</v>
      </c>
      <c r="T39" s="75">
        <v>-329593506</v>
      </c>
      <c r="U39" s="76">
        <f t="shared" ref="U39:U56" si="13">H39+I39+J39+K39-L39+M39+N39+O39+P39+Q39+R39+S39+T39</f>
        <v>-329593506</v>
      </c>
      <c r="V39" s="75">
        <v>-29212285</v>
      </c>
      <c r="W39" s="76">
        <f t="shared" ref="W39:W56" si="14">U39+V39</f>
        <v>-358805791</v>
      </c>
    </row>
    <row r="40" spans="1:23" x14ac:dyDescent="0.2">
      <c r="A40" s="441" t="s">
        <v>332</v>
      </c>
      <c r="B40" s="441"/>
      <c r="C40" s="441"/>
      <c r="D40" s="441"/>
      <c r="E40" s="441"/>
      <c r="F40" s="441"/>
      <c r="G40" s="8">
        <v>32</v>
      </c>
      <c r="H40" s="79">
        <v>0</v>
      </c>
      <c r="I40" s="79">
        <v>0</v>
      </c>
      <c r="J40" s="79">
        <v>0</v>
      </c>
      <c r="K40" s="79">
        <v>0</v>
      </c>
      <c r="L40" s="79">
        <v>0</v>
      </c>
      <c r="M40" s="79">
        <v>0</v>
      </c>
      <c r="N40" s="75">
        <v>263962</v>
      </c>
      <c r="O40" s="79">
        <v>0</v>
      </c>
      <c r="P40" s="79">
        <v>0</v>
      </c>
      <c r="Q40" s="79">
        <v>0</v>
      </c>
      <c r="R40" s="79">
        <v>0</v>
      </c>
      <c r="S40" s="79">
        <v>0</v>
      </c>
      <c r="T40" s="79">
        <v>0</v>
      </c>
      <c r="U40" s="76">
        <f t="shared" si="13"/>
        <v>263962</v>
      </c>
      <c r="V40" s="75">
        <v>0</v>
      </c>
      <c r="W40" s="76">
        <f t="shared" si="14"/>
        <v>263962</v>
      </c>
    </row>
    <row r="41" spans="1:23" ht="27" customHeight="1" x14ac:dyDescent="0.2">
      <c r="A41" s="441" t="s">
        <v>354</v>
      </c>
      <c r="B41" s="441"/>
      <c r="C41" s="441"/>
      <c r="D41" s="441"/>
      <c r="E41" s="441"/>
      <c r="F41" s="441"/>
      <c r="G41" s="8">
        <v>33</v>
      </c>
      <c r="H41" s="79">
        <v>0</v>
      </c>
      <c r="I41" s="79">
        <v>0</v>
      </c>
      <c r="J41" s="79">
        <v>0</v>
      </c>
      <c r="K41" s="79">
        <v>0</v>
      </c>
      <c r="L41" s="79">
        <v>0</v>
      </c>
      <c r="M41" s="79">
        <v>0</v>
      </c>
      <c r="N41" s="79">
        <v>0</v>
      </c>
      <c r="O41" s="75">
        <v>0</v>
      </c>
      <c r="P41" s="79">
        <v>0</v>
      </c>
      <c r="Q41" s="79">
        <v>0</v>
      </c>
      <c r="R41" s="79">
        <v>0</v>
      </c>
      <c r="S41" s="75">
        <v>0</v>
      </c>
      <c r="T41" s="75">
        <v>0</v>
      </c>
      <c r="U41" s="76">
        <f t="shared" si="13"/>
        <v>0</v>
      </c>
      <c r="V41" s="75">
        <v>0</v>
      </c>
      <c r="W41" s="76">
        <f t="shared" si="14"/>
        <v>0</v>
      </c>
    </row>
    <row r="42" spans="1:23" ht="20.25" customHeight="1" x14ac:dyDescent="0.2">
      <c r="A42" s="441" t="s">
        <v>334</v>
      </c>
      <c r="B42" s="441"/>
      <c r="C42" s="441"/>
      <c r="D42" s="441"/>
      <c r="E42" s="441"/>
      <c r="F42" s="441"/>
      <c r="G42" s="8">
        <v>34</v>
      </c>
      <c r="H42" s="79">
        <v>0</v>
      </c>
      <c r="I42" s="79">
        <v>0</v>
      </c>
      <c r="J42" s="79">
        <v>0</v>
      </c>
      <c r="K42" s="79">
        <v>0</v>
      </c>
      <c r="L42" s="79">
        <v>0</v>
      </c>
      <c r="M42" s="79">
        <v>0</v>
      </c>
      <c r="N42" s="79">
        <v>0</v>
      </c>
      <c r="O42" s="79">
        <v>0</v>
      </c>
      <c r="P42" s="75">
        <v>-73904</v>
      </c>
      <c r="Q42" s="79">
        <v>0</v>
      </c>
      <c r="R42" s="79">
        <v>0</v>
      </c>
      <c r="S42" s="75">
        <v>0</v>
      </c>
      <c r="T42" s="75">
        <v>0</v>
      </c>
      <c r="U42" s="76">
        <f t="shared" si="13"/>
        <v>-73904</v>
      </c>
      <c r="V42" s="75">
        <v>0</v>
      </c>
      <c r="W42" s="76">
        <f t="shared" si="14"/>
        <v>-73904</v>
      </c>
    </row>
    <row r="43" spans="1:23" ht="21" customHeight="1" x14ac:dyDescent="0.2">
      <c r="A43" s="441" t="s">
        <v>335</v>
      </c>
      <c r="B43" s="441"/>
      <c r="C43" s="441"/>
      <c r="D43" s="441"/>
      <c r="E43" s="441"/>
      <c r="F43" s="441"/>
      <c r="G43" s="8">
        <v>35</v>
      </c>
      <c r="H43" s="79">
        <v>0</v>
      </c>
      <c r="I43" s="79">
        <v>0</v>
      </c>
      <c r="J43" s="79">
        <v>0</v>
      </c>
      <c r="K43" s="79">
        <v>0</v>
      </c>
      <c r="L43" s="79">
        <v>0</v>
      </c>
      <c r="M43" s="79">
        <v>0</v>
      </c>
      <c r="N43" s="79">
        <v>0</v>
      </c>
      <c r="O43" s="79">
        <v>0</v>
      </c>
      <c r="P43" s="79">
        <v>0</v>
      </c>
      <c r="Q43" s="75">
        <v>0</v>
      </c>
      <c r="R43" s="79">
        <v>0</v>
      </c>
      <c r="S43" s="75">
        <v>0</v>
      </c>
      <c r="T43" s="75">
        <v>0</v>
      </c>
      <c r="U43" s="76">
        <f t="shared" si="13"/>
        <v>0</v>
      </c>
      <c r="V43" s="75">
        <v>0</v>
      </c>
      <c r="W43" s="76">
        <f t="shared" si="14"/>
        <v>0</v>
      </c>
    </row>
    <row r="44" spans="1:23" ht="29.25" customHeight="1" x14ac:dyDescent="0.2">
      <c r="A44" s="441" t="s">
        <v>336</v>
      </c>
      <c r="B44" s="441"/>
      <c r="C44" s="441"/>
      <c r="D44" s="441"/>
      <c r="E44" s="441"/>
      <c r="F44" s="441"/>
      <c r="G44" s="8">
        <v>36</v>
      </c>
      <c r="H44" s="79">
        <v>0</v>
      </c>
      <c r="I44" s="79">
        <v>0</v>
      </c>
      <c r="J44" s="79">
        <v>0</v>
      </c>
      <c r="K44" s="79">
        <v>0</v>
      </c>
      <c r="L44" s="79">
        <v>0</v>
      </c>
      <c r="M44" s="79">
        <v>0</v>
      </c>
      <c r="N44" s="79">
        <v>0</v>
      </c>
      <c r="O44" s="79">
        <v>0</v>
      </c>
      <c r="P44" s="79">
        <v>0</v>
      </c>
      <c r="Q44" s="79">
        <v>0</v>
      </c>
      <c r="R44" s="75">
        <v>0</v>
      </c>
      <c r="S44" s="75">
        <v>0</v>
      </c>
      <c r="T44" s="75">
        <v>0</v>
      </c>
      <c r="U44" s="76">
        <f t="shared" si="13"/>
        <v>0</v>
      </c>
      <c r="V44" s="75">
        <v>0</v>
      </c>
      <c r="W44" s="76">
        <f t="shared" si="14"/>
        <v>0</v>
      </c>
    </row>
    <row r="45" spans="1:23" ht="21" customHeight="1" x14ac:dyDescent="0.2">
      <c r="A45" s="441" t="s">
        <v>355</v>
      </c>
      <c r="B45" s="441"/>
      <c r="C45" s="441"/>
      <c r="D45" s="441"/>
      <c r="E45" s="441"/>
      <c r="F45" s="441"/>
      <c r="G45" s="8">
        <v>37</v>
      </c>
      <c r="H45" s="79">
        <v>0</v>
      </c>
      <c r="I45" s="79">
        <v>0</v>
      </c>
      <c r="J45" s="79">
        <v>0</v>
      </c>
      <c r="K45" s="79">
        <v>0</v>
      </c>
      <c r="L45" s="79">
        <v>0</v>
      </c>
      <c r="M45" s="79">
        <v>0</v>
      </c>
      <c r="N45" s="75">
        <v>0</v>
      </c>
      <c r="O45" s="75">
        <v>0</v>
      </c>
      <c r="P45" s="75">
        <v>0</v>
      </c>
      <c r="Q45" s="75">
        <v>0</v>
      </c>
      <c r="R45" s="75">
        <v>0</v>
      </c>
      <c r="S45" s="75">
        <v>0</v>
      </c>
      <c r="T45" s="75">
        <v>0</v>
      </c>
      <c r="U45" s="76">
        <f t="shared" si="13"/>
        <v>0</v>
      </c>
      <c r="V45" s="75">
        <v>0</v>
      </c>
      <c r="W45" s="76">
        <f t="shared" si="14"/>
        <v>0</v>
      </c>
    </row>
    <row r="46" spans="1:23" x14ac:dyDescent="0.2">
      <c r="A46" s="441" t="s">
        <v>338</v>
      </c>
      <c r="B46" s="441"/>
      <c r="C46" s="441"/>
      <c r="D46" s="441"/>
      <c r="E46" s="441"/>
      <c r="F46" s="441"/>
      <c r="G46" s="8">
        <v>38</v>
      </c>
      <c r="H46" s="79">
        <v>0</v>
      </c>
      <c r="I46" s="79">
        <v>0</v>
      </c>
      <c r="J46" s="79">
        <v>0</v>
      </c>
      <c r="K46" s="79">
        <v>0</v>
      </c>
      <c r="L46" s="79">
        <v>0</v>
      </c>
      <c r="M46" s="79">
        <v>0</v>
      </c>
      <c r="N46" s="75">
        <v>0</v>
      </c>
      <c r="O46" s="75">
        <v>0</v>
      </c>
      <c r="P46" s="75">
        <v>0</v>
      </c>
      <c r="Q46" s="75">
        <v>0</v>
      </c>
      <c r="R46" s="75">
        <v>0</v>
      </c>
      <c r="S46" s="75">
        <v>0</v>
      </c>
      <c r="T46" s="75">
        <v>0</v>
      </c>
      <c r="U46" s="76">
        <f t="shared" si="13"/>
        <v>0</v>
      </c>
      <c r="V46" s="75">
        <v>0</v>
      </c>
      <c r="W46" s="76">
        <f t="shared" si="14"/>
        <v>0</v>
      </c>
    </row>
    <row r="47" spans="1:23" x14ac:dyDescent="0.2">
      <c r="A47" s="441" t="s">
        <v>339</v>
      </c>
      <c r="B47" s="441"/>
      <c r="C47" s="441"/>
      <c r="D47" s="441"/>
      <c r="E47" s="441"/>
      <c r="F47" s="441"/>
      <c r="G47" s="8">
        <v>39</v>
      </c>
      <c r="H47" s="75">
        <v>0</v>
      </c>
      <c r="I47" s="75">
        <v>0</v>
      </c>
      <c r="J47" s="75">
        <v>0</v>
      </c>
      <c r="K47" s="75">
        <v>0</v>
      </c>
      <c r="L47" s="75">
        <v>0</v>
      </c>
      <c r="M47" s="75">
        <v>0</v>
      </c>
      <c r="N47" s="75">
        <v>0</v>
      </c>
      <c r="O47" s="75">
        <v>0</v>
      </c>
      <c r="P47" s="75">
        <v>0</v>
      </c>
      <c r="Q47" s="75">
        <v>0</v>
      </c>
      <c r="R47" s="75">
        <v>0</v>
      </c>
      <c r="S47" s="75">
        <v>0</v>
      </c>
      <c r="T47" s="75">
        <v>0</v>
      </c>
      <c r="U47" s="76">
        <f t="shared" si="13"/>
        <v>0</v>
      </c>
      <c r="V47" s="75">
        <v>0</v>
      </c>
      <c r="W47" s="76">
        <f t="shared" si="14"/>
        <v>0</v>
      </c>
    </row>
    <row r="48" spans="1:23" x14ac:dyDescent="0.2">
      <c r="A48" s="441" t="s">
        <v>340</v>
      </c>
      <c r="B48" s="441"/>
      <c r="C48" s="441"/>
      <c r="D48" s="441"/>
      <c r="E48" s="441"/>
      <c r="F48" s="441"/>
      <c r="G48" s="8">
        <v>40</v>
      </c>
      <c r="H48" s="79">
        <v>0</v>
      </c>
      <c r="I48" s="79">
        <v>0</v>
      </c>
      <c r="J48" s="79">
        <v>0</v>
      </c>
      <c r="K48" s="79">
        <v>0</v>
      </c>
      <c r="L48" s="79">
        <v>0</v>
      </c>
      <c r="M48" s="79">
        <v>0</v>
      </c>
      <c r="N48" s="75">
        <v>0</v>
      </c>
      <c r="O48" s="75">
        <v>0</v>
      </c>
      <c r="P48" s="75">
        <v>13302</v>
      </c>
      <c r="Q48" s="75">
        <v>0</v>
      </c>
      <c r="R48" s="75">
        <v>0</v>
      </c>
      <c r="S48" s="75">
        <v>0</v>
      </c>
      <c r="T48" s="75">
        <v>0</v>
      </c>
      <c r="U48" s="76">
        <f t="shared" si="13"/>
        <v>13302</v>
      </c>
      <c r="V48" s="75">
        <v>0</v>
      </c>
      <c r="W48" s="76">
        <f t="shared" si="14"/>
        <v>13302</v>
      </c>
    </row>
    <row r="49" spans="1:23" ht="24" customHeight="1" x14ac:dyDescent="0.2">
      <c r="A49" s="441" t="s">
        <v>356</v>
      </c>
      <c r="B49" s="441"/>
      <c r="C49" s="441"/>
      <c r="D49" s="441"/>
      <c r="E49" s="441"/>
      <c r="F49" s="441"/>
      <c r="G49" s="8">
        <v>41</v>
      </c>
      <c r="H49" s="75">
        <v>0</v>
      </c>
      <c r="I49" s="75">
        <v>0</v>
      </c>
      <c r="J49" s="75">
        <v>0</v>
      </c>
      <c r="K49" s="75">
        <v>0</v>
      </c>
      <c r="L49" s="75">
        <v>0</v>
      </c>
      <c r="M49" s="75">
        <v>0</v>
      </c>
      <c r="N49" s="75">
        <v>0</v>
      </c>
      <c r="O49" s="75">
        <v>0</v>
      </c>
      <c r="P49" s="75">
        <v>0</v>
      </c>
      <c r="Q49" s="75">
        <v>0</v>
      </c>
      <c r="R49" s="75">
        <v>0</v>
      </c>
      <c r="S49" s="75">
        <v>0</v>
      </c>
      <c r="T49" s="75">
        <v>0</v>
      </c>
      <c r="U49" s="76">
        <f>H49+I49+J49+K49-L49+M49+N49+O49+P49+Q49+R49+S49+T49</f>
        <v>0</v>
      </c>
      <c r="V49" s="75">
        <v>0</v>
      </c>
      <c r="W49" s="76">
        <f t="shared" si="14"/>
        <v>0</v>
      </c>
    </row>
    <row r="50" spans="1:23" ht="26.25" customHeight="1" x14ac:dyDescent="0.2">
      <c r="A50" s="441" t="s">
        <v>342</v>
      </c>
      <c r="B50" s="441"/>
      <c r="C50" s="441"/>
      <c r="D50" s="441"/>
      <c r="E50" s="441"/>
      <c r="F50" s="441"/>
      <c r="G50" s="8">
        <v>42</v>
      </c>
      <c r="H50" s="75">
        <v>0</v>
      </c>
      <c r="I50" s="75">
        <v>0</v>
      </c>
      <c r="J50" s="75">
        <v>0</v>
      </c>
      <c r="K50" s="75">
        <v>0</v>
      </c>
      <c r="L50" s="75">
        <v>0</v>
      </c>
      <c r="M50" s="75">
        <v>0</v>
      </c>
      <c r="N50" s="75">
        <v>0</v>
      </c>
      <c r="O50" s="75">
        <v>0</v>
      </c>
      <c r="P50" s="75">
        <v>0</v>
      </c>
      <c r="Q50" s="75">
        <v>0</v>
      </c>
      <c r="R50" s="75">
        <v>0</v>
      </c>
      <c r="S50" s="75">
        <v>0</v>
      </c>
      <c r="T50" s="75">
        <v>0</v>
      </c>
      <c r="U50" s="76">
        <f t="shared" si="13"/>
        <v>0</v>
      </c>
      <c r="V50" s="75">
        <v>0</v>
      </c>
      <c r="W50" s="76">
        <f t="shared" si="14"/>
        <v>0</v>
      </c>
    </row>
    <row r="51" spans="1:23" ht="22.5" customHeight="1" x14ac:dyDescent="0.2">
      <c r="A51" s="441" t="s">
        <v>357</v>
      </c>
      <c r="B51" s="441"/>
      <c r="C51" s="441"/>
      <c r="D51" s="441"/>
      <c r="E51" s="441"/>
      <c r="F51" s="441"/>
      <c r="G51" s="8">
        <v>43</v>
      </c>
      <c r="H51" s="75">
        <v>0</v>
      </c>
      <c r="I51" s="75">
        <v>0</v>
      </c>
      <c r="J51" s="75">
        <v>0</v>
      </c>
      <c r="K51" s="75">
        <v>0</v>
      </c>
      <c r="L51" s="75">
        <v>0</v>
      </c>
      <c r="M51" s="75">
        <v>0</v>
      </c>
      <c r="N51" s="75">
        <v>0</v>
      </c>
      <c r="O51" s="75">
        <v>0</v>
      </c>
      <c r="P51" s="75">
        <v>0</v>
      </c>
      <c r="Q51" s="75">
        <v>0</v>
      </c>
      <c r="R51" s="75">
        <v>0</v>
      </c>
      <c r="S51" s="75">
        <v>0</v>
      </c>
      <c r="T51" s="75">
        <v>0</v>
      </c>
      <c r="U51" s="76">
        <f t="shared" si="13"/>
        <v>0</v>
      </c>
      <c r="V51" s="75">
        <v>0</v>
      </c>
      <c r="W51" s="76">
        <f t="shared" si="14"/>
        <v>0</v>
      </c>
    </row>
    <row r="52" spans="1:23" x14ac:dyDescent="0.2">
      <c r="A52" s="441" t="s">
        <v>344</v>
      </c>
      <c r="B52" s="441"/>
      <c r="C52" s="441"/>
      <c r="D52" s="441"/>
      <c r="E52" s="441"/>
      <c r="F52" s="441"/>
      <c r="G52" s="8">
        <v>44</v>
      </c>
      <c r="H52" s="75">
        <v>0</v>
      </c>
      <c r="I52" s="75">
        <v>0</v>
      </c>
      <c r="J52" s="75">
        <v>0</v>
      </c>
      <c r="K52" s="75">
        <v>0</v>
      </c>
      <c r="L52" s="75">
        <v>0</v>
      </c>
      <c r="M52" s="75">
        <v>0</v>
      </c>
      <c r="N52" s="75">
        <v>0</v>
      </c>
      <c r="O52" s="75">
        <v>0</v>
      </c>
      <c r="P52" s="75">
        <v>0</v>
      </c>
      <c r="Q52" s="75">
        <v>0</v>
      </c>
      <c r="R52" s="75">
        <v>0</v>
      </c>
      <c r="S52" s="75">
        <v>0</v>
      </c>
      <c r="T52" s="75">
        <v>0</v>
      </c>
      <c r="U52" s="76">
        <f t="shared" si="13"/>
        <v>0</v>
      </c>
      <c r="V52" s="75">
        <v>0</v>
      </c>
      <c r="W52" s="76">
        <f t="shared" si="14"/>
        <v>0</v>
      </c>
    </row>
    <row r="53" spans="1:23" x14ac:dyDescent="0.2">
      <c r="A53" s="441" t="s">
        <v>345</v>
      </c>
      <c r="B53" s="441"/>
      <c r="C53" s="441"/>
      <c r="D53" s="441"/>
      <c r="E53" s="441"/>
      <c r="F53" s="441"/>
      <c r="G53" s="8">
        <v>45</v>
      </c>
      <c r="H53" s="75">
        <v>0</v>
      </c>
      <c r="I53" s="75">
        <v>0</v>
      </c>
      <c r="J53" s="75">
        <v>0</v>
      </c>
      <c r="K53" s="75">
        <v>0</v>
      </c>
      <c r="L53" s="75">
        <v>0</v>
      </c>
      <c r="M53" s="75">
        <v>0</v>
      </c>
      <c r="N53" s="75">
        <v>0</v>
      </c>
      <c r="O53" s="75">
        <v>0</v>
      </c>
      <c r="P53" s="75">
        <v>0</v>
      </c>
      <c r="Q53" s="75">
        <v>0</v>
      </c>
      <c r="R53" s="75">
        <v>0</v>
      </c>
      <c r="S53" s="75">
        <v>0</v>
      </c>
      <c r="T53" s="75">
        <v>0</v>
      </c>
      <c r="U53" s="76">
        <f t="shared" si="13"/>
        <v>0</v>
      </c>
      <c r="V53" s="75">
        <v>0</v>
      </c>
      <c r="W53" s="76">
        <f t="shared" si="14"/>
        <v>0</v>
      </c>
    </row>
    <row r="54" spans="1:23" x14ac:dyDescent="0.2">
      <c r="A54" s="441" t="s">
        <v>346</v>
      </c>
      <c r="B54" s="441"/>
      <c r="C54" s="441"/>
      <c r="D54" s="441"/>
      <c r="E54" s="441"/>
      <c r="F54" s="441"/>
      <c r="G54" s="8">
        <v>46</v>
      </c>
      <c r="H54" s="75">
        <v>0</v>
      </c>
      <c r="I54" s="75">
        <v>0</v>
      </c>
      <c r="J54" s="75">
        <v>0</v>
      </c>
      <c r="K54" s="75">
        <v>0</v>
      </c>
      <c r="L54" s="75">
        <v>0</v>
      </c>
      <c r="M54" s="75">
        <v>0</v>
      </c>
      <c r="N54" s="75">
        <v>2249472</v>
      </c>
      <c r="O54" s="75">
        <v>0</v>
      </c>
      <c r="P54" s="75">
        <v>0</v>
      </c>
      <c r="Q54" s="75">
        <v>0</v>
      </c>
      <c r="R54" s="75">
        <v>0</v>
      </c>
      <c r="S54" s="75">
        <v>1140526</v>
      </c>
      <c r="T54" s="75">
        <v>0</v>
      </c>
      <c r="U54" s="76">
        <f t="shared" si="13"/>
        <v>3389998</v>
      </c>
      <c r="V54" s="75">
        <v>0</v>
      </c>
      <c r="W54" s="76">
        <f t="shared" si="14"/>
        <v>3389998</v>
      </c>
    </row>
    <row r="55" spans="1:23" x14ac:dyDescent="0.2">
      <c r="A55" s="441" t="s">
        <v>347</v>
      </c>
      <c r="B55" s="441"/>
      <c r="C55" s="441"/>
      <c r="D55" s="441"/>
      <c r="E55" s="441"/>
      <c r="F55" s="441"/>
      <c r="G55" s="8">
        <v>47</v>
      </c>
      <c r="H55" s="75">
        <v>0</v>
      </c>
      <c r="I55" s="75">
        <v>0</v>
      </c>
      <c r="J55" s="75">
        <v>0</v>
      </c>
      <c r="K55" s="75">
        <v>0</v>
      </c>
      <c r="L55" s="75">
        <v>0</v>
      </c>
      <c r="M55" s="75">
        <v>0</v>
      </c>
      <c r="N55" s="75">
        <v>0</v>
      </c>
      <c r="O55" s="75">
        <v>0</v>
      </c>
      <c r="P55" s="75">
        <v>0</v>
      </c>
      <c r="Q55" s="75">
        <v>0</v>
      </c>
      <c r="R55" s="75">
        <v>0</v>
      </c>
      <c r="S55" s="75">
        <v>284535940</v>
      </c>
      <c r="T55" s="75">
        <v>-284535940</v>
      </c>
      <c r="U55" s="76">
        <f t="shared" si="13"/>
        <v>0</v>
      </c>
      <c r="V55" s="75">
        <v>0</v>
      </c>
      <c r="W55" s="76">
        <f t="shared" si="14"/>
        <v>0</v>
      </c>
    </row>
    <row r="56" spans="1:23" x14ac:dyDescent="0.2">
      <c r="A56" s="441" t="s">
        <v>348</v>
      </c>
      <c r="B56" s="441"/>
      <c r="C56" s="441"/>
      <c r="D56" s="441"/>
      <c r="E56" s="441"/>
      <c r="F56" s="441"/>
      <c r="G56" s="8">
        <v>48</v>
      </c>
      <c r="H56" s="75">
        <v>0</v>
      </c>
      <c r="I56" s="75">
        <v>0</v>
      </c>
      <c r="J56" s="75">
        <v>0</v>
      </c>
      <c r="K56" s="75">
        <v>0</v>
      </c>
      <c r="L56" s="75">
        <v>0</v>
      </c>
      <c r="M56" s="75">
        <v>0</v>
      </c>
      <c r="N56" s="75">
        <v>0</v>
      </c>
      <c r="O56" s="75">
        <v>0</v>
      </c>
      <c r="P56" s="75">
        <v>0</v>
      </c>
      <c r="Q56" s="75">
        <v>0</v>
      </c>
      <c r="R56" s="75">
        <v>0</v>
      </c>
      <c r="S56" s="75">
        <v>0</v>
      </c>
      <c r="T56" s="75">
        <v>0</v>
      </c>
      <c r="U56" s="76">
        <f t="shared" si="13"/>
        <v>0</v>
      </c>
      <c r="V56" s="75">
        <v>0</v>
      </c>
      <c r="W56" s="76">
        <f t="shared" si="14"/>
        <v>0</v>
      </c>
    </row>
    <row r="57" spans="1:23" ht="24" customHeight="1" x14ac:dyDescent="0.2">
      <c r="A57" s="442" t="s">
        <v>383</v>
      </c>
      <c r="B57" s="442"/>
      <c r="C57" s="442"/>
      <c r="D57" s="442"/>
      <c r="E57" s="442"/>
      <c r="F57" s="442"/>
      <c r="G57" s="10">
        <v>49</v>
      </c>
      <c r="H57" s="78">
        <f>SUM(H38:H56)</f>
        <v>1672021210</v>
      </c>
      <c r="I57" s="78">
        <f t="shared" ref="I57:W57" si="15">SUM(I38:I56)</f>
        <v>5223432</v>
      </c>
      <c r="J57" s="78">
        <f t="shared" si="15"/>
        <v>83601061</v>
      </c>
      <c r="K57" s="78">
        <f t="shared" si="15"/>
        <v>136815284</v>
      </c>
      <c r="L57" s="78">
        <f t="shared" si="15"/>
        <v>124418267</v>
      </c>
      <c r="M57" s="78">
        <f t="shared" si="15"/>
        <v>0</v>
      </c>
      <c r="N57" s="78">
        <f t="shared" si="15"/>
        <v>2513434</v>
      </c>
      <c r="O57" s="78">
        <f t="shared" si="15"/>
        <v>0</v>
      </c>
      <c r="P57" s="78">
        <f t="shared" si="15"/>
        <v>872</v>
      </c>
      <c r="Q57" s="78">
        <f t="shared" si="15"/>
        <v>0</v>
      </c>
      <c r="R57" s="78">
        <f t="shared" si="15"/>
        <v>0</v>
      </c>
      <c r="S57" s="78">
        <f t="shared" si="15"/>
        <v>715882878</v>
      </c>
      <c r="T57" s="78">
        <f t="shared" si="15"/>
        <v>-329593506</v>
      </c>
      <c r="U57" s="78">
        <f t="shared" si="15"/>
        <v>2162046398</v>
      </c>
      <c r="V57" s="78">
        <f t="shared" si="15"/>
        <v>701810928</v>
      </c>
      <c r="W57" s="78">
        <f t="shared" si="15"/>
        <v>2863857326</v>
      </c>
    </row>
    <row r="58" spans="1:23" x14ac:dyDescent="0.2">
      <c r="A58" s="443" t="s">
        <v>349</v>
      </c>
      <c r="B58" s="444"/>
      <c r="C58" s="444"/>
      <c r="D58" s="444"/>
      <c r="E58" s="444"/>
      <c r="F58" s="444"/>
      <c r="G58" s="444"/>
      <c r="H58" s="444"/>
      <c r="I58" s="444"/>
      <c r="J58" s="444"/>
      <c r="K58" s="444"/>
      <c r="L58" s="444"/>
      <c r="M58" s="444"/>
      <c r="N58" s="444"/>
      <c r="O58" s="444"/>
      <c r="P58" s="444"/>
      <c r="Q58" s="444"/>
      <c r="R58" s="444"/>
      <c r="S58" s="444"/>
      <c r="T58" s="444"/>
      <c r="U58" s="444"/>
      <c r="V58" s="444"/>
      <c r="W58" s="444"/>
    </row>
    <row r="59" spans="1:23" ht="31.5" customHeight="1" x14ac:dyDescent="0.2">
      <c r="A59" s="439" t="s">
        <v>358</v>
      </c>
      <c r="B59" s="439"/>
      <c r="C59" s="439"/>
      <c r="D59" s="439"/>
      <c r="E59" s="439"/>
      <c r="F59" s="439"/>
      <c r="G59" s="9">
        <v>50</v>
      </c>
      <c r="H59" s="77">
        <f>SUM(H40:H48)</f>
        <v>0</v>
      </c>
      <c r="I59" s="77">
        <f t="shared" ref="I59:W59" si="16">SUM(I40:I48)</f>
        <v>0</v>
      </c>
      <c r="J59" s="77">
        <f t="shared" si="16"/>
        <v>0</v>
      </c>
      <c r="K59" s="77">
        <f t="shared" si="16"/>
        <v>0</v>
      </c>
      <c r="L59" s="77">
        <f t="shared" si="16"/>
        <v>0</v>
      </c>
      <c r="M59" s="77">
        <f t="shared" si="16"/>
        <v>0</v>
      </c>
      <c r="N59" s="77">
        <f t="shared" si="16"/>
        <v>263962</v>
      </c>
      <c r="O59" s="77">
        <f t="shared" si="16"/>
        <v>0</v>
      </c>
      <c r="P59" s="77">
        <f t="shared" si="16"/>
        <v>-60602</v>
      </c>
      <c r="Q59" s="77">
        <f t="shared" si="16"/>
        <v>0</v>
      </c>
      <c r="R59" s="77">
        <f t="shared" si="16"/>
        <v>0</v>
      </c>
      <c r="S59" s="77">
        <f t="shared" si="16"/>
        <v>0</v>
      </c>
      <c r="T59" s="77">
        <f t="shared" si="16"/>
        <v>0</v>
      </c>
      <c r="U59" s="77">
        <f t="shared" si="16"/>
        <v>203360</v>
      </c>
      <c r="V59" s="77">
        <f t="shared" si="16"/>
        <v>0</v>
      </c>
      <c r="W59" s="77">
        <f t="shared" si="16"/>
        <v>203360</v>
      </c>
    </row>
    <row r="60" spans="1:23" ht="27.75" customHeight="1" x14ac:dyDescent="0.2">
      <c r="A60" s="439" t="s">
        <v>359</v>
      </c>
      <c r="B60" s="439"/>
      <c r="C60" s="439"/>
      <c r="D60" s="439"/>
      <c r="E60" s="439"/>
      <c r="F60" s="439"/>
      <c r="G60" s="9">
        <v>51</v>
      </c>
      <c r="H60" s="77">
        <f>H39+H59</f>
        <v>0</v>
      </c>
      <c r="I60" s="77">
        <f t="shared" ref="I60:W60" si="17">I39+I59</f>
        <v>0</v>
      </c>
      <c r="J60" s="77">
        <f t="shared" si="17"/>
        <v>0</v>
      </c>
      <c r="K60" s="77">
        <f t="shared" si="17"/>
        <v>0</v>
      </c>
      <c r="L60" s="77">
        <f t="shared" si="17"/>
        <v>0</v>
      </c>
      <c r="M60" s="77">
        <f t="shared" si="17"/>
        <v>0</v>
      </c>
      <c r="N60" s="77">
        <f t="shared" si="17"/>
        <v>263962</v>
      </c>
      <c r="O60" s="77">
        <f t="shared" si="17"/>
        <v>0</v>
      </c>
      <c r="P60" s="77">
        <f t="shared" si="17"/>
        <v>-60602</v>
      </c>
      <c r="Q60" s="77">
        <f t="shared" si="17"/>
        <v>0</v>
      </c>
      <c r="R60" s="77">
        <f t="shared" si="17"/>
        <v>0</v>
      </c>
      <c r="S60" s="77">
        <f t="shared" si="17"/>
        <v>0</v>
      </c>
      <c r="T60" s="77">
        <f t="shared" si="17"/>
        <v>-329593506</v>
      </c>
      <c r="U60" s="77">
        <f t="shared" si="17"/>
        <v>-329390146</v>
      </c>
      <c r="V60" s="77">
        <f t="shared" si="17"/>
        <v>-29212285</v>
      </c>
      <c r="W60" s="77">
        <f t="shared" si="17"/>
        <v>-358602431</v>
      </c>
    </row>
    <row r="61" spans="1:23" ht="29.25" customHeight="1" x14ac:dyDescent="0.2">
      <c r="A61" s="440" t="s">
        <v>360</v>
      </c>
      <c r="B61" s="440"/>
      <c r="C61" s="440"/>
      <c r="D61" s="440"/>
      <c r="E61" s="440"/>
      <c r="F61" s="440"/>
      <c r="G61" s="10">
        <v>52</v>
      </c>
      <c r="H61" s="78">
        <f>SUM(H49:H56)</f>
        <v>0</v>
      </c>
      <c r="I61" s="78">
        <f t="shared" ref="I61:W61" si="18">SUM(I49:I56)</f>
        <v>0</v>
      </c>
      <c r="J61" s="78">
        <f t="shared" si="18"/>
        <v>0</v>
      </c>
      <c r="K61" s="78">
        <f t="shared" si="18"/>
        <v>0</v>
      </c>
      <c r="L61" s="78">
        <f t="shared" si="18"/>
        <v>0</v>
      </c>
      <c r="M61" s="78">
        <f t="shared" si="18"/>
        <v>0</v>
      </c>
      <c r="N61" s="78">
        <f t="shared" si="18"/>
        <v>2249472</v>
      </c>
      <c r="O61" s="78">
        <f t="shared" si="18"/>
        <v>0</v>
      </c>
      <c r="P61" s="78">
        <f t="shared" si="18"/>
        <v>0</v>
      </c>
      <c r="Q61" s="78">
        <f t="shared" si="18"/>
        <v>0</v>
      </c>
      <c r="R61" s="78">
        <f t="shared" si="18"/>
        <v>0</v>
      </c>
      <c r="S61" s="78">
        <f t="shared" si="18"/>
        <v>285676466</v>
      </c>
      <c r="T61" s="78">
        <f t="shared" si="18"/>
        <v>-284535940</v>
      </c>
      <c r="U61" s="78">
        <f t="shared" si="18"/>
        <v>3389998</v>
      </c>
      <c r="V61" s="78">
        <f t="shared" si="18"/>
        <v>0</v>
      </c>
      <c r="W61" s="78">
        <f t="shared" si="18"/>
        <v>3389998</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conditionalFormatting sqref="M7 O7:T7">
    <cfRule type="cellIs" dxfId="14" priority="21" stopIfTrue="1" operator="notEqual">
      <formula>ROUND(M7,0)</formula>
    </cfRule>
  </conditionalFormatting>
  <conditionalFormatting sqref="H7:L7">
    <cfRule type="cellIs" dxfId="13" priority="20" stopIfTrue="1" operator="notEqual">
      <formula>ROUND(H7,0)</formula>
    </cfRule>
  </conditionalFormatting>
  <conditionalFormatting sqref="N7">
    <cfRule type="cellIs" dxfId="12" priority="19" stopIfTrue="1" operator="notEqual">
      <formula>ROUND(N7,0)</formula>
    </cfRule>
  </conditionalFormatting>
  <conditionalFormatting sqref="T11">
    <cfRule type="cellIs" dxfId="11" priority="14" stopIfTrue="1" operator="notEqual">
      <formula>ROUND(T11,0)</formula>
    </cfRule>
  </conditionalFormatting>
  <conditionalFormatting sqref="P14">
    <cfRule type="cellIs" dxfId="10" priority="11" stopIfTrue="1" operator="notEqual">
      <formula>ROUND(P14,0)</formula>
    </cfRule>
  </conditionalFormatting>
  <conditionalFormatting sqref="I28:J28 L27:L28 S24:T25 S28:T28 T26 I27">
    <cfRule type="cellIs" dxfId="9" priority="10" stopIfTrue="1" operator="notEqual">
      <formula>ROUND(I24,0)</formula>
    </cfRule>
  </conditionalFormatting>
  <conditionalFormatting sqref="T27">
    <cfRule type="cellIs" dxfId="8" priority="9" stopIfTrue="1" operator="notEqual">
      <formula>ROUND(T27,0)</formula>
    </cfRule>
  </conditionalFormatting>
  <conditionalFormatting sqref="S26">
    <cfRule type="cellIs" dxfId="7" priority="8" stopIfTrue="1" operator="notEqual">
      <formula>ROUND(S26,0)</formula>
    </cfRule>
  </conditionalFormatting>
  <conditionalFormatting sqref="N27">
    <cfRule type="cellIs" dxfId="6" priority="7" stopIfTrue="1" operator="notEqual">
      <formula>ROUND(N27,0)</formula>
    </cfRule>
  </conditionalFormatting>
  <conditionalFormatting sqref="L24">
    <cfRule type="cellIs" dxfId="5" priority="6" stopIfTrue="1" operator="notEqual">
      <formula>ROUND(L24,0)</formula>
    </cfRule>
  </conditionalFormatting>
  <conditionalFormatting sqref="L25:L26">
    <cfRule type="cellIs" dxfId="4" priority="5" stopIfTrue="1" operator="notEqual">
      <formula>ROUND(L25,0)</formula>
    </cfRule>
  </conditionalFormatting>
  <conditionalFormatting sqref="J27">
    <cfRule type="cellIs" dxfId="3" priority="4" stopIfTrue="1" operator="notEqual">
      <formula>ROUND(J27,0)</formula>
    </cfRule>
  </conditionalFormatting>
  <conditionalFormatting sqref="I26">
    <cfRule type="cellIs" dxfId="2" priority="3" stopIfTrue="1" operator="notEqual">
      <formula>ROUND(I26,0)</formula>
    </cfRule>
  </conditionalFormatting>
  <conditionalFormatting sqref="K27">
    <cfRule type="cellIs" dxfId="1" priority="2" stopIfTrue="1" operator="notEqual">
      <formula>ROUND(K27,0)</formula>
    </cfRule>
  </conditionalFormatting>
  <conditionalFormatting sqref="S27">
    <cfRule type="cellIs" dxfId="0" priority="1" stopIfTrue="1" operator="notEqual">
      <formula>ROUND(S27,0)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2"/>
  <sheetViews>
    <sheetView topLeftCell="A157" zoomScale="78" zoomScaleNormal="78" workbookViewId="0">
      <selection activeCell="Q177" sqref="Q177"/>
    </sheetView>
  </sheetViews>
  <sheetFormatPr defaultRowHeight="12.75" x14ac:dyDescent="0.2"/>
  <cols>
    <col min="1" max="1" width="45.85546875" customWidth="1"/>
    <col min="2" max="2" width="11.7109375" bestFit="1" customWidth="1"/>
    <col min="3" max="3" width="16" bestFit="1" customWidth="1"/>
    <col min="4" max="5" width="13.7109375" bestFit="1" customWidth="1"/>
    <col min="6" max="6" width="9.7109375" bestFit="1" customWidth="1"/>
    <col min="7" max="7" width="80.7109375" customWidth="1"/>
  </cols>
  <sheetData>
    <row r="1" spans="1:7" x14ac:dyDescent="0.2">
      <c r="A1" s="469" t="s">
        <v>445</v>
      </c>
      <c r="B1" s="470"/>
      <c r="C1" s="470"/>
      <c r="D1" s="470"/>
      <c r="E1" s="470"/>
      <c r="F1" s="470"/>
      <c r="G1" s="470"/>
    </row>
    <row r="2" spans="1:7" x14ac:dyDescent="0.2">
      <c r="A2" s="470"/>
      <c r="B2" s="470"/>
      <c r="C2" s="470"/>
      <c r="D2" s="470"/>
      <c r="E2" s="470"/>
      <c r="F2" s="470"/>
      <c r="G2" s="470"/>
    </row>
    <row r="3" spans="1:7" x14ac:dyDescent="0.2">
      <c r="A3" s="470"/>
      <c r="B3" s="470"/>
      <c r="C3" s="470"/>
      <c r="D3" s="470"/>
      <c r="E3" s="470"/>
      <c r="F3" s="470"/>
      <c r="G3" s="470"/>
    </row>
    <row r="4" spans="1:7" x14ac:dyDescent="0.2">
      <c r="A4" s="470"/>
      <c r="B4" s="470"/>
      <c r="C4" s="470"/>
      <c r="D4" s="470"/>
      <c r="E4" s="470"/>
      <c r="F4" s="470"/>
      <c r="G4" s="470"/>
    </row>
    <row r="5" spans="1:7" x14ac:dyDescent="0.2">
      <c r="A5" s="470"/>
      <c r="B5" s="470"/>
      <c r="C5" s="470"/>
      <c r="D5" s="470"/>
      <c r="E5" s="470"/>
      <c r="F5" s="470"/>
      <c r="G5" s="470"/>
    </row>
    <row r="6" spans="1:7" x14ac:dyDescent="0.2">
      <c r="A6" s="470"/>
      <c r="B6" s="470"/>
      <c r="C6" s="470"/>
      <c r="D6" s="470"/>
      <c r="E6" s="470"/>
      <c r="F6" s="470"/>
      <c r="G6" s="470"/>
    </row>
    <row r="7" spans="1:7" x14ac:dyDescent="0.2">
      <c r="A7" s="470"/>
      <c r="B7" s="470"/>
      <c r="C7" s="470"/>
      <c r="D7" s="470"/>
      <c r="E7" s="470"/>
      <c r="F7" s="470"/>
      <c r="G7" s="470"/>
    </row>
    <row r="8" spans="1:7" x14ac:dyDescent="0.2">
      <c r="A8" s="470"/>
      <c r="B8" s="470"/>
      <c r="C8" s="470"/>
      <c r="D8" s="470"/>
      <c r="E8" s="470"/>
      <c r="F8" s="470"/>
      <c r="G8" s="470"/>
    </row>
    <row r="9" spans="1:7" x14ac:dyDescent="0.2">
      <c r="A9" s="470"/>
      <c r="B9" s="470"/>
      <c r="C9" s="470"/>
      <c r="D9" s="470"/>
      <c r="E9" s="470"/>
      <c r="F9" s="470"/>
      <c r="G9" s="470"/>
    </row>
    <row r="10" spans="1:7" x14ac:dyDescent="0.2">
      <c r="A10" s="470"/>
      <c r="B10" s="470"/>
      <c r="C10" s="470"/>
      <c r="D10" s="470"/>
      <c r="E10" s="470"/>
      <c r="F10" s="470"/>
      <c r="G10" s="470"/>
    </row>
    <row r="11" spans="1:7" x14ac:dyDescent="0.2">
      <c r="A11" s="470"/>
      <c r="B11" s="470"/>
      <c r="C11" s="470"/>
      <c r="D11" s="470"/>
      <c r="E11" s="470"/>
      <c r="F11" s="470"/>
      <c r="G11" s="470"/>
    </row>
    <row r="12" spans="1:7" x14ac:dyDescent="0.2">
      <c r="A12" s="470"/>
      <c r="B12" s="470"/>
      <c r="C12" s="470"/>
      <c r="D12" s="470"/>
      <c r="E12" s="470"/>
      <c r="F12" s="470"/>
      <c r="G12" s="470"/>
    </row>
    <row r="13" spans="1:7" x14ac:dyDescent="0.2">
      <c r="A13" s="470"/>
      <c r="B13" s="470"/>
      <c r="C13" s="470"/>
      <c r="D13" s="470"/>
      <c r="E13" s="470"/>
      <c r="F13" s="470"/>
      <c r="G13" s="470"/>
    </row>
    <row r="14" spans="1:7" x14ac:dyDescent="0.2">
      <c r="A14" s="470"/>
      <c r="B14" s="470"/>
      <c r="C14" s="470"/>
      <c r="D14" s="470"/>
      <c r="E14" s="470"/>
      <c r="F14" s="470"/>
      <c r="G14" s="470"/>
    </row>
    <row r="15" spans="1:7" x14ac:dyDescent="0.2">
      <c r="A15" s="470"/>
      <c r="B15" s="470"/>
      <c r="C15" s="470"/>
      <c r="D15" s="470"/>
      <c r="E15" s="470"/>
      <c r="F15" s="470"/>
      <c r="G15" s="470"/>
    </row>
    <row r="16" spans="1:7" x14ac:dyDescent="0.2">
      <c r="A16" s="470"/>
      <c r="B16" s="470"/>
      <c r="C16" s="470"/>
      <c r="D16" s="470"/>
      <c r="E16" s="470"/>
      <c r="F16" s="470"/>
      <c r="G16" s="470"/>
    </row>
    <row r="17" spans="1:7" x14ac:dyDescent="0.2">
      <c r="A17" s="470"/>
      <c r="B17" s="470"/>
      <c r="C17" s="470"/>
      <c r="D17" s="470"/>
      <c r="E17" s="470"/>
      <c r="F17" s="470"/>
      <c r="G17" s="470"/>
    </row>
    <row r="18" spans="1:7" x14ac:dyDescent="0.2">
      <c r="A18" s="470"/>
      <c r="B18" s="470"/>
      <c r="C18" s="470"/>
      <c r="D18" s="470"/>
      <c r="E18" s="470"/>
      <c r="F18" s="470"/>
      <c r="G18" s="470"/>
    </row>
    <row r="19" spans="1:7" x14ac:dyDescent="0.2">
      <c r="A19" s="470"/>
      <c r="B19" s="470"/>
      <c r="C19" s="470"/>
      <c r="D19" s="470"/>
      <c r="E19" s="470"/>
      <c r="F19" s="470"/>
      <c r="G19" s="470"/>
    </row>
    <row r="20" spans="1:7" x14ac:dyDescent="0.2">
      <c r="A20" s="470"/>
      <c r="B20" s="470"/>
      <c r="C20" s="470"/>
      <c r="D20" s="470"/>
      <c r="E20" s="470"/>
      <c r="F20" s="470"/>
      <c r="G20" s="470"/>
    </row>
    <row r="21" spans="1:7" x14ac:dyDescent="0.2">
      <c r="A21" s="470"/>
      <c r="B21" s="470"/>
      <c r="C21" s="470"/>
      <c r="D21" s="470"/>
      <c r="E21" s="470"/>
      <c r="F21" s="470"/>
      <c r="G21" s="470"/>
    </row>
    <row r="22" spans="1:7" x14ac:dyDescent="0.2">
      <c r="A22" s="470"/>
      <c r="B22" s="470"/>
      <c r="C22" s="470"/>
      <c r="D22" s="470"/>
      <c r="E22" s="470"/>
      <c r="F22" s="470"/>
      <c r="G22" s="470"/>
    </row>
    <row r="23" spans="1:7" x14ac:dyDescent="0.2">
      <c r="A23" s="470"/>
      <c r="B23" s="470"/>
      <c r="C23" s="470"/>
      <c r="D23" s="470"/>
      <c r="E23" s="470"/>
      <c r="F23" s="470"/>
      <c r="G23" s="470"/>
    </row>
    <row r="24" spans="1:7" ht="96" customHeight="1" x14ac:dyDescent="0.2">
      <c r="A24" s="470"/>
      <c r="B24" s="470"/>
      <c r="C24" s="470"/>
      <c r="D24" s="470"/>
      <c r="E24" s="470"/>
      <c r="F24" s="470"/>
      <c r="G24" s="470"/>
    </row>
    <row r="25" spans="1:7" x14ac:dyDescent="0.2">
      <c r="A25" s="470"/>
      <c r="B25" s="470"/>
      <c r="C25" s="470"/>
      <c r="D25" s="470"/>
      <c r="E25" s="470"/>
      <c r="F25" s="470"/>
      <c r="G25" s="470"/>
    </row>
    <row r="26" spans="1:7" x14ac:dyDescent="0.2">
      <c r="A26" s="470"/>
      <c r="B26" s="470"/>
      <c r="C26" s="470"/>
      <c r="D26" s="470"/>
      <c r="E26" s="470"/>
      <c r="F26" s="470"/>
      <c r="G26" s="470"/>
    </row>
    <row r="27" spans="1:7" x14ac:dyDescent="0.2">
      <c r="A27" s="470"/>
      <c r="B27" s="470"/>
      <c r="C27" s="470"/>
      <c r="D27" s="470"/>
      <c r="E27" s="470"/>
      <c r="F27" s="470"/>
      <c r="G27" s="470"/>
    </row>
    <row r="28" spans="1:7" x14ac:dyDescent="0.2">
      <c r="A28" s="470"/>
      <c r="B28" s="470"/>
      <c r="C28" s="470"/>
      <c r="D28" s="470"/>
      <c r="E28" s="470"/>
      <c r="F28" s="470"/>
      <c r="G28" s="470"/>
    </row>
    <row r="29" spans="1:7" ht="141" customHeight="1" x14ac:dyDescent="0.2">
      <c r="A29" s="470"/>
      <c r="B29" s="470"/>
      <c r="C29" s="470"/>
      <c r="D29" s="470"/>
      <c r="E29" s="470"/>
      <c r="F29" s="470"/>
      <c r="G29" s="470"/>
    </row>
    <row r="30" spans="1:7" ht="409.5" customHeight="1" x14ac:dyDescent="0.2">
      <c r="A30" s="470"/>
      <c r="B30" s="470"/>
      <c r="C30" s="470"/>
      <c r="D30" s="470"/>
      <c r="E30" s="470"/>
      <c r="F30" s="470"/>
      <c r="G30" s="470"/>
    </row>
    <row r="31" spans="1:7" x14ac:dyDescent="0.2">
      <c r="A31" s="184"/>
      <c r="B31" s="184"/>
      <c r="C31" s="184"/>
      <c r="D31" s="184"/>
      <c r="E31" s="184"/>
      <c r="F31" s="184"/>
      <c r="G31" s="184"/>
    </row>
    <row r="32" spans="1:7" x14ac:dyDescent="0.2">
      <c r="A32" s="472" t="s">
        <v>701</v>
      </c>
      <c r="B32" s="472"/>
      <c r="C32" s="472"/>
      <c r="D32" s="472"/>
      <c r="E32" s="472"/>
      <c r="F32" s="472"/>
      <c r="G32" s="472"/>
    </row>
    <row r="33" spans="1:7" x14ac:dyDescent="0.2">
      <c r="A33" s="257"/>
      <c r="B33" s="257"/>
      <c r="C33" s="257"/>
      <c r="D33" s="257"/>
      <c r="E33" s="257"/>
      <c r="F33" s="257"/>
      <c r="G33" s="257"/>
    </row>
    <row r="34" spans="1:7" ht="27.6" customHeight="1" x14ac:dyDescent="0.2">
      <c r="A34" s="473" t="s">
        <v>702</v>
      </c>
      <c r="B34" s="473"/>
      <c r="C34" s="473"/>
      <c r="D34" s="473"/>
      <c r="E34" s="473"/>
      <c r="F34" s="473"/>
      <c r="G34" s="473"/>
    </row>
    <row r="35" spans="1:7" x14ac:dyDescent="0.2">
      <c r="A35" s="257"/>
      <c r="B35" s="257"/>
      <c r="C35" s="257"/>
      <c r="D35" s="257"/>
      <c r="E35" s="257"/>
      <c r="F35" s="257"/>
      <c r="G35" s="257"/>
    </row>
    <row r="36" spans="1:7" x14ac:dyDescent="0.2">
      <c r="A36" s="118" t="s">
        <v>672</v>
      </c>
      <c r="B36" s="119"/>
      <c r="C36" s="119"/>
      <c r="D36" s="119"/>
      <c r="E36" s="119"/>
      <c r="F36" s="119"/>
      <c r="G36" s="119"/>
    </row>
    <row r="37" spans="1:7" x14ac:dyDescent="0.2">
      <c r="A37" s="118"/>
      <c r="B37" s="119"/>
      <c r="C37" s="119"/>
      <c r="D37" s="119"/>
      <c r="E37" s="119"/>
      <c r="F37" s="119"/>
      <c r="G37" s="119"/>
    </row>
    <row r="38" spans="1:7" x14ac:dyDescent="0.2">
      <c r="A38" s="120"/>
      <c r="B38" s="120"/>
      <c r="C38" s="120"/>
      <c r="D38" s="120"/>
      <c r="E38" s="120"/>
      <c r="F38" s="120"/>
      <c r="G38" s="120"/>
    </row>
    <row r="39" spans="1:7" ht="15.75" x14ac:dyDescent="0.25">
      <c r="A39" s="121" t="s">
        <v>673</v>
      </c>
      <c r="B39" s="122"/>
      <c r="C39" s="122"/>
      <c r="D39" s="122"/>
      <c r="E39" s="123"/>
      <c r="F39" s="124"/>
      <c r="G39" s="124"/>
    </row>
    <row r="40" spans="1:7" x14ac:dyDescent="0.2">
      <c r="A40" s="125"/>
      <c r="B40" s="122"/>
      <c r="C40" s="122"/>
      <c r="D40" s="122"/>
      <c r="E40" s="123"/>
      <c r="F40" s="124"/>
      <c r="G40" s="124"/>
    </row>
    <row r="41" spans="1:7" x14ac:dyDescent="0.2">
      <c r="A41" s="471" t="s">
        <v>587</v>
      </c>
      <c r="B41" s="471"/>
      <c r="C41" s="471"/>
      <c r="D41" s="471"/>
      <c r="E41" s="471"/>
      <c r="F41" s="471"/>
      <c r="G41" s="471"/>
    </row>
    <row r="42" spans="1:7" ht="13.5" thickBot="1" x14ac:dyDescent="0.25">
      <c r="A42" s="126"/>
      <c r="B42" s="126"/>
      <c r="C42" s="126"/>
      <c r="D42" s="126"/>
      <c r="E42" s="126"/>
      <c r="F42" s="126"/>
      <c r="G42" s="126"/>
    </row>
    <row r="43" spans="1:7" ht="48" x14ac:dyDescent="0.2">
      <c r="A43" s="197" t="s">
        <v>574</v>
      </c>
      <c r="B43" s="198" t="s">
        <v>447</v>
      </c>
      <c r="C43" s="199" t="s">
        <v>448</v>
      </c>
      <c r="D43" s="199" t="s">
        <v>449</v>
      </c>
      <c r="E43" s="199" t="s">
        <v>450</v>
      </c>
      <c r="F43" s="199" t="s">
        <v>451</v>
      </c>
      <c r="G43" s="200" t="s">
        <v>452</v>
      </c>
    </row>
    <row r="44" spans="1:7" ht="36" x14ac:dyDescent="0.2">
      <c r="A44" s="201" t="s">
        <v>453</v>
      </c>
      <c r="B44" s="186" t="s">
        <v>454</v>
      </c>
      <c r="C44" s="131" t="s">
        <v>674</v>
      </c>
      <c r="D44" s="132">
        <f>+D45+D46+D47+D48+D49</f>
        <v>6087157</v>
      </c>
      <c r="E44" s="132">
        <f>+E45+E46+E47+E48+E49</f>
        <v>6087157</v>
      </c>
      <c r="F44" s="132">
        <f>+D44-E44</f>
        <v>0</v>
      </c>
      <c r="G44" s="202"/>
    </row>
    <row r="45" spans="1:7" x14ac:dyDescent="0.2">
      <c r="A45" s="203" t="s">
        <v>455</v>
      </c>
      <c r="B45" s="204" t="s">
        <v>456</v>
      </c>
      <c r="C45" s="135" t="s">
        <v>457</v>
      </c>
      <c r="D45" s="136">
        <v>46400</v>
      </c>
      <c r="E45" s="136">
        <f>+D45</f>
        <v>46400</v>
      </c>
      <c r="F45" s="136">
        <f t="shared" ref="F45:F49" si="0">+D45-E45</f>
        <v>0</v>
      </c>
      <c r="G45" s="205"/>
    </row>
    <row r="46" spans="1:7" ht="57.75" customHeight="1" x14ac:dyDescent="0.2">
      <c r="A46" s="206" t="s">
        <v>458</v>
      </c>
      <c r="B46" s="207" t="s">
        <v>459</v>
      </c>
      <c r="C46" s="138" t="s">
        <v>460</v>
      </c>
      <c r="D46" s="151">
        <v>5662917</v>
      </c>
      <c r="E46" s="136">
        <v>5662917</v>
      </c>
      <c r="F46" s="136">
        <f t="shared" si="0"/>
        <v>0</v>
      </c>
      <c r="G46" s="254" t="s">
        <v>678</v>
      </c>
    </row>
    <row r="47" spans="1:7" ht="54" customHeight="1" x14ac:dyDescent="0.2">
      <c r="A47" s="206" t="s">
        <v>461</v>
      </c>
      <c r="B47" s="207" t="s">
        <v>462</v>
      </c>
      <c r="C47" s="138" t="s">
        <v>666</v>
      </c>
      <c r="D47" s="136">
        <v>46430</v>
      </c>
      <c r="E47" s="136">
        <f t="shared" ref="E47" si="1">+D47</f>
        <v>46430</v>
      </c>
      <c r="F47" s="136">
        <f t="shared" si="0"/>
        <v>0</v>
      </c>
      <c r="G47" s="208" t="s">
        <v>651</v>
      </c>
    </row>
    <row r="48" spans="1:7" x14ac:dyDescent="0.2">
      <c r="A48" s="203" t="s">
        <v>463</v>
      </c>
      <c r="B48" s="204" t="s">
        <v>464</v>
      </c>
      <c r="C48" s="138" t="s">
        <v>465</v>
      </c>
      <c r="D48" s="136">
        <v>0</v>
      </c>
      <c r="E48" s="136">
        <v>0</v>
      </c>
      <c r="F48" s="136">
        <f t="shared" si="0"/>
        <v>0</v>
      </c>
      <c r="G48" s="208"/>
    </row>
    <row r="49" spans="1:7" x14ac:dyDescent="0.2">
      <c r="A49" s="203" t="s">
        <v>466</v>
      </c>
      <c r="B49" s="204" t="s">
        <v>467</v>
      </c>
      <c r="C49" s="135" t="s">
        <v>468</v>
      </c>
      <c r="D49" s="136">
        <v>331410</v>
      </c>
      <c r="E49" s="136">
        <f>+D49</f>
        <v>331410</v>
      </c>
      <c r="F49" s="136">
        <f t="shared" si="0"/>
        <v>0</v>
      </c>
      <c r="G49" s="208"/>
    </row>
    <row r="50" spans="1:7" x14ac:dyDescent="0.2">
      <c r="A50" s="203"/>
      <c r="B50" s="140"/>
      <c r="C50" s="140"/>
      <c r="D50" s="141"/>
      <c r="E50" s="141"/>
      <c r="F50" s="142"/>
      <c r="G50" s="209"/>
    </row>
    <row r="51" spans="1:7" ht="60" customHeight="1" x14ac:dyDescent="0.2">
      <c r="A51" s="210" t="s">
        <v>469</v>
      </c>
      <c r="B51" s="186" t="s">
        <v>470</v>
      </c>
      <c r="C51" s="131" t="s">
        <v>592</v>
      </c>
      <c r="D51" s="132">
        <f>SUM(D52:D55)</f>
        <v>737067</v>
      </c>
      <c r="E51" s="132">
        <f>SUM(E52:E55)</f>
        <v>737067</v>
      </c>
      <c r="F51" s="211">
        <f>+E51-D51</f>
        <v>0</v>
      </c>
      <c r="G51" s="212" t="s">
        <v>703</v>
      </c>
    </row>
    <row r="52" spans="1:7" x14ac:dyDescent="0.2">
      <c r="A52" s="203" t="s">
        <v>471</v>
      </c>
      <c r="B52" s="204" t="s">
        <v>472</v>
      </c>
      <c r="C52" s="135" t="s">
        <v>473</v>
      </c>
      <c r="D52" s="151">
        <v>30336</v>
      </c>
      <c r="E52" s="151">
        <v>30336</v>
      </c>
      <c r="F52" s="151">
        <f>+E52-D52</f>
        <v>0</v>
      </c>
      <c r="G52" s="256"/>
    </row>
    <row r="53" spans="1:7" ht="125.25" customHeight="1" x14ac:dyDescent="0.2">
      <c r="A53" s="206" t="s">
        <v>474</v>
      </c>
      <c r="B53" s="207" t="s">
        <v>475</v>
      </c>
      <c r="C53" s="138" t="s">
        <v>465</v>
      </c>
      <c r="D53" s="136">
        <v>40185</v>
      </c>
      <c r="E53" s="136">
        <v>40185</v>
      </c>
      <c r="F53" s="151">
        <f>+E53-D53</f>
        <v>0</v>
      </c>
      <c r="G53" s="254" t="s">
        <v>679</v>
      </c>
    </row>
    <row r="54" spans="1:7" ht="36" x14ac:dyDescent="0.2">
      <c r="A54" s="203" t="s">
        <v>476</v>
      </c>
      <c r="B54" s="204" t="s">
        <v>477</v>
      </c>
      <c r="C54" s="135" t="s">
        <v>653</v>
      </c>
      <c r="D54" s="136">
        <v>613</v>
      </c>
      <c r="E54" s="136">
        <f>+D54</f>
        <v>613</v>
      </c>
      <c r="F54" s="136">
        <f>+E54-D54</f>
        <v>0</v>
      </c>
      <c r="G54" s="208" t="s">
        <v>652</v>
      </c>
    </row>
    <row r="55" spans="1:7" ht="36" x14ac:dyDescent="0.2">
      <c r="A55" s="203" t="s">
        <v>478</v>
      </c>
      <c r="B55" s="204" t="s">
        <v>479</v>
      </c>
      <c r="C55" s="135" t="s">
        <v>597</v>
      </c>
      <c r="D55" s="136">
        <v>665933</v>
      </c>
      <c r="E55" s="136">
        <f>+D55</f>
        <v>665933</v>
      </c>
      <c r="F55" s="136">
        <f>+E55-D55</f>
        <v>0</v>
      </c>
      <c r="G55" s="208" t="s">
        <v>654</v>
      </c>
    </row>
    <row r="56" spans="1:7" x14ac:dyDescent="0.2">
      <c r="A56" s="203"/>
      <c r="B56" s="140"/>
      <c r="C56" s="140"/>
      <c r="D56" s="141"/>
      <c r="E56" s="141"/>
      <c r="F56" s="142"/>
      <c r="G56" s="214"/>
    </row>
    <row r="57" spans="1:7" ht="106.5" customHeight="1" x14ac:dyDescent="0.2">
      <c r="A57" s="210" t="s">
        <v>480</v>
      </c>
      <c r="B57" s="215" t="s">
        <v>481</v>
      </c>
      <c r="C57" s="131" t="s">
        <v>599</v>
      </c>
      <c r="D57" s="132">
        <v>55359</v>
      </c>
      <c r="E57" s="132">
        <v>55359</v>
      </c>
      <c r="F57" s="132">
        <f>+E57-D57</f>
        <v>0</v>
      </c>
      <c r="G57" s="212" t="s">
        <v>680</v>
      </c>
    </row>
    <row r="58" spans="1:7" ht="13.5" thickBot="1" x14ac:dyDescent="0.25">
      <c r="A58" s="216" t="s">
        <v>482</v>
      </c>
      <c r="B58" s="217"/>
      <c r="C58" s="144"/>
      <c r="D58" s="145">
        <f>+D44+D51+D57</f>
        <v>6879583</v>
      </c>
      <c r="E58" s="145">
        <f>+E44+E51+E57</f>
        <v>6879583</v>
      </c>
      <c r="F58" s="145">
        <f>+E58-D58</f>
        <v>0</v>
      </c>
      <c r="G58" s="218"/>
    </row>
    <row r="59" spans="1:7" ht="13.5" thickBot="1" x14ac:dyDescent="0.25">
      <c r="A59" s="219"/>
      <c r="B59" s="220"/>
      <c r="C59" s="146"/>
      <c r="D59" s="220"/>
      <c r="E59" s="146"/>
      <c r="F59" s="147"/>
      <c r="G59" s="221"/>
    </row>
    <row r="60" spans="1:7" ht="36" x14ac:dyDescent="0.2">
      <c r="A60" s="222" t="s">
        <v>483</v>
      </c>
      <c r="B60" s="223" t="s">
        <v>484</v>
      </c>
      <c r="C60" s="148" t="s">
        <v>485</v>
      </c>
      <c r="D60" s="224">
        <v>2863857</v>
      </c>
      <c r="E60" s="149">
        <f>+D60</f>
        <v>2863857</v>
      </c>
      <c r="F60" s="149">
        <f>+E60-D60</f>
        <v>0</v>
      </c>
      <c r="G60" s="225" t="s">
        <v>655</v>
      </c>
    </row>
    <row r="61" spans="1:7" x14ac:dyDescent="0.2">
      <c r="A61" s="203"/>
      <c r="B61" s="140"/>
      <c r="C61" s="140"/>
      <c r="D61" s="141"/>
      <c r="E61" s="141"/>
      <c r="F61" s="142"/>
      <c r="G61" s="214"/>
    </row>
    <row r="62" spans="1:7" ht="60" customHeight="1" x14ac:dyDescent="0.2">
      <c r="A62" s="210" t="s">
        <v>486</v>
      </c>
      <c r="B62" s="215" t="s">
        <v>487</v>
      </c>
      <c r="C62" s="131" t="s">
        <v>662</v>
      </c>
      <c r="D62" s="132">
        <v>141118</v>
      </c>
      <c r="E62" s="132">
        <v>141118</v>
      </c>
      <c r="F62" s="132">
        <f>+E62-D62</f>
        <v>0</v>
      </c>
      <c r="G62" s="251" t="s">
        <v>675</v>
      </c>
    </row>
    <row r="63" spans="1:7" x14ac:dyDescent="0.2">
      <c r="A63" s="203"/>
      <c r="B63" s="140"/>
      <c r="C63" s="140"/>
      <c r="D63" s="141"/>
      <c r="E63" s="141"/>
      <c r="F63" s="142"/>
      <c r="G63" s="214"/>
    </row>
    <row r="64" spans="1:7" ht="49.5" customHeight="1" x14ac:dyDescent="0.2">
      <c r="A64" s="210" t="s">
        <v>489</v>
      </c>
      <c r="B64" s="215" t="s">
        <v>490</v>
      </c>
      <c r="C64" s="131" t="s">
        <v>491</v>
      </c>
      <c r="D64" s="132">
        <f>SUM(D65:D68)</f>
        <v>2867349</v>
      </c>
      <c r="E64" s="132">
        <f>+D64</f>
        <v>2867349</v>
      </c>
      <c r="F64" s="132">
        <f>+E64-D64</f>
        <v>0</v>
      </c>
      <c r="G64" s="226" t="s">
        <v>699</v>
      </c>
    </row>
    <row r="65" spans="1:7" ht="40.5" customHeight="1" x14ac:dyDescent="0.2">
      <c r="A65" s="203" t="s">
        <v>492</v>
      </c>
      <c r="B65" s="204" t="s">
        <v>648</v>
      </c>
      <c r="C65" s="138" t="s">
        <v>493</v>
      </c>
      <c r="D65" s="136">
        <v>2770276</v>
      </c>
      <c r="E65" s="136">
        <f>+D65</f>
        <v>2770276</v>
      </c>
      <c r="F65" s="136">
        <f>+E65-D65</f>
        <v>0</v>
      </c>
      <c r="G65" s="208" t="s">
        <v>681</v>
      </c>
    </row>
    <row r="66" spans="1:7" ht="121.5" customHeight="1" x14ac:dyDescent="0.2">
      <c r="A66" s="206" t="s">
        <v>494</v>
      </c>
      <c r="B66" s="204" t="s">
        <v>495</v>
      </c>
      <c r="C66" s="138" t="s">
        <v>667</v>
      </c>
      <c r="D66" s="151">
        <v>38781</v>
      </c>
      <c r="E66" s="151">
        <v>38781</v>
      </c>
      <c r="F66" s="136">
        <f>+E66-D66</f>
        <v>0</v>
      </c>
      <c r="G66" s="139" t="s">
        <v>676</v>
      </c>
    </row>
    <row r="67" spans="1:7" x14ac:dyDescent="0.2">
      <c r="A67" s="203" t="s">
        <v>497</v>
      </c>
      <c r="B67" s="204" t="s">
        <v>498</v>
      </c>
      <c r="C67" s="135" t="s">
        <v>468</v>
      </c>
      <c r="D67" s="151">
        <v>58292</v>
      </c>
      <c r="E67" s="151">
        <f>+D67</f>
        <v>58292</v>
      </c>
      <c r="F67" s="151">
        <f>+E67-D67</f>
        <v>0</v>
      </c>
      <c r="G67" s="227"/>
    </row>
    <row r="68" spans="1:7" x14ac:dyDescent="0.2">
      <c r="A68" s="203" t="s">
        <v>704</v>
      </c>
      <c r="B68" s="204" t="s">
        <v>607</v>
      </c>
      <c r="C68" s="135" t="s">
        <v>503</v>
      </c>
      <c r="D68" s="136">
        <v>0</v>
      </c>
      <c r="E68" s="136">
        <v>0</v>
      </c>
      <c r="F68" s="136">
        <f>+E68-D68</f>
        <v>0</v>
      </c>
      <c r="G68" s="228"/>
    </row>
    <row r="69" spans="1:7" x14ac:dyDescent="0.2">
      <c r="A69" s="203"/>
      <c r="B69" s="140"/>
      <c r="C69" s="140"/>
      <c r="D69" s="141"/>
      <c r="E69" s="141"/>
      <c r="F69" s="142"/>
      <c r="G69" s="214"/>
    </row>
    <row r="70" spans="1:7" ht="57" customHeight="1" x14ac:dyDescent="0.2">
      <c r="A70" s="210" t="s">
        <v>499</v>
      </c>
      <c r="B70" s="215" t="s">
        <v>500</v>
      </c>
      <c r="C70" s="131" t="s">
        <v>608</v>
      </c>
      <c r="D70" s="132">
        <f>SUM(D71:D77)</f>
        <v>934438</v>
      </c>
      <c r="E70" s="132">
        <f>SUM(E71:E77)</f>
        <v>934438</v>
      </c>
      <c r="F70" s="132">
        <f t="shared" ref="F70:F76" si="2">+E70-D70</f>
        <v>0</v>
      </c>
      <c r="G70" s="226" t="s">
        <v>700</v>
      </c>
    </row>
    <row r="71" spans="1:7" ht="48" x14ac:dyDescent="0.2">
      <c r="A71" s="206" t="s">
        <v>492</v>
      </c>
      <c r="B71" s="204" t="s">
        <v>647</v>
      </c>
      <c r="C71" s="135" t="s">
        <v>493</v>
      </c>
      <c r="D71" s="136">
        <v>738366</v>
      </c>
      <c r="E71" s="136">
        <f>+D71</f>
        <v>738366</v>
      </c>
      <c r="F71" s="136">
        <f>+E71-D71</f>
        <v>0</v>
      </c>
      <c r="G71" s="208" t="s">
        <v>682</v>
      </c>
    </row>
    <row r="72" spans="1:7" ht="143.25" customHeight="1" x14ac:dyDescent="0.2">
      <c r="A72" s="206" t="s">
        <v>501</v>
      </c>
      <c r="B72" s="207" t="s">
        <v>502</v>
      </c>
      <c r="C72" s="138" t="s">
        <v>503</v>
      </c>
      <c r="D72" s="136">
        <v>69609</v>
      </c>
      <c r="E72" s="136">
        <f>+D72</f>
        <v>69609</v>
      </c>
      <c r="F72" s="136">
        <f>+D72-E72</f>
        <v>0</v>
      </c>
      <c r="G72" s="208" t="s">
        <v>693</v>
      </c>
    </row>
    <row r="73" spans="1:7" ht="168" customHeight="1" x14ac:dyDescent="0.2">
      <c r="A73" s="206" t="s">
        <v>504</v>
      </c>
      <c r="B73" s="207" t="s">
        <v>505</v>
      </c>
      <c r="C73" s="138" t="s">
        <v>503</v>
      </c>
      <c r="D73" s="136">
        <v>61809</v>
      </c>
      <c r="E73" s="136">
        <v>61809</v>
      </c>
      <c r="F73" s="136">
        <f t="shared" si="2"/>
        <v>0</v>
      </c>
      <c r="G73" s="208" t="s">
        <v>694</v>
      </c>
    </row>
    <row r="74" spans="1:7" ht="44.25" customHeight="1" x14ac:dyDescent="0.2">
      <c r="A74" s="237" t="s">
        <v>649</v>
      </c>
      <c r="B74" s="138" t="s">
        <v>650</v>
      </c>
      <c r="C74" s="138" t="s">
        <v>503</v>
      </c>
      <c r="D74" s="136">
        <v>6625</v>
      </c>
      <c r="E74" s="136">
        <f>+D74</f>
        <v>6625</v>
      </c>
      <c r="F74" s="151">
        <f>+D74-E74</f>
        <v>0</v>
      </c>
      <c r="G74" s="208" t="s">
        <v>668</v>
      </c>
    </row>
    <row r="75" spans="1:7" ht="156" customHeight="1" x14ac:dyDescent="0.2">
      <c r="A75" s="229" t="s">
        <v>705</v>
      </c>
      <c r="B75" s="207" t="s">
        <v>507</v>
      </c>
      <c r="C75" s="138" t="s">
        <v>503</v>
      </c>
      <c r="D75" s="136">
        <v>19187</v>
      </c>
      <c r="E75" s="136">
        <f>+D75</f>
        <v>19187</v>
      </c>
      <c r="F75" s="136">
        <f t="shared" si="2"/>
        <v>0</v>
      </c>
      <c r="G75" s="208" t="s">
        <v>695</v>
      </c>
    </row>
    <row r="76" spans="1:7" ht="156" customHeight="1" x14ac:dyDescent="0.2">
      <c r="A76" s="206" t="s">
        <v>706</v>
      </c>
      <c r="B76" s="207" t="s">
        <v>509</v>
      </c>
      <c r="C76" s="138" t="s">
        <v>503</v>
      </c>
      <c r="D76" s="151">
        <v>6130</v>
      </c>
      <c r="E76" s="151">
        <f>+D76</f>
        <v>6130</v>
      </c>
      <c r="F76" s="151">
        <f t="shared" si="2"/>
        <v>0</v>
      </c>
      <c r="G76" s="255" t="s">
        <v>692</v>
      </c>
    </row>
    <row r="77" spans="1:7" ht="227.25" customHeight="1" x14ac:dyDescent="0.2">
      <c r="A77" s="206" t="s">
        <v>707</v>
      </c>
      <c r="B77" s="207" t="s">
        <v>511</v>
      </c>
      <c r="C77" s="138" t="s">
        <v>656</v>
      </c>
      <c r="D77" s="136">
        <f>389+32323</f>
        <v>32712</v>
      </c>
      <c r="E77" s="136">
        <v>32712</v>
      </c>
      <c r="F77" s="151">
        <f>+E77-D77</f>
        <v>0</v>
      </c>
      <c r="G77" s="230" t="s">
        <v>696</v>
      </c>
    </row>
    <row r="78" spans="1:7" x14ac:dyDescent="0.2">
      <c r="A78" s="203"/>
      <c r="B78" s="140"/>
      <c r="C78" s="140"/>
      <c r="D78" s="141"/>
      <c r="E78" s="141"/>
      <c r="F78" s="142"/>
      <c r="G78" s="214"/>
    </row>
    <row r="79" spans="1:7" ht="245.25" customHeight="1" x14ac:dyDescent="0.2">
      <c r="A79" s="210" t="s">
        <v>513</v>
      </c>
      <c r="B79" s="215" t="s">
        <v>514</v>
      </c>
      <c r="C79" s="131" t="s">
        <v>515</v>
      </c>
      <c r="D79" s="132">
        <v>72821</v>
      </c>
      <c r="E79" s="132">
        <v>72821</v>
      </c>
      <c r="F79" s="132">
        <f>+E79-D79</f>
        <v>0</v>
      </c>
      <c r="G79" s="226" t="s">
        <v>697</v>
      </c>
    </row>
    <row r="80" spans="1:7" ht="13.5" thickBot="1" x14ac:dyDescent="0.25">
      <c r="A80" s="196" t="s">
        <v>516</v>
      </c>
      <c r="B80" s="231"/>
      <c r="C80" s="232"/>
      <c r="D80" s="233">
        <f>+D60+D62+D64+D70+D79</f>
        <v>6879583</v>
      </c>
      <c r="E80" s="233">
        <f>+E60+E62+E64+E70+E79</f>
        <v>6879583</v>
      </c>
      <c r="F80" s="233">
        <f>+E80-D80</f>
        <v>0</v>
      </c>
      <c r="G80" s="234"/>
    </row>
    <row r="81" spans="1:7" x14ac:dyDescent="0.2">
      <c r="A81" s="184"/>
      <c r="B81" s="184"/>
      <c r="C81" s="184"/>
      <c r="D81" s="184"/>
      <c r="E81" s="184"/>
      <c r="F81" s="184"/>
      <c r="G81" s="184"/>
    </row>
    <row r="82" spans="1:7" x14ac:dyDescent="0.2">
      <c r="A82" s="184"/>
      <c r="B82" s="184"/>
      <c r="C82" s="184"/>
      <c r="D82" s="184"/>
      <c r="E82" s="184"/>
      <c r="F82" s="184"/>
      <c r="G82" s="184"/>
    </row>
    <row r="83" spans="1:7" x14ac:dyDescent="0.2">
      <c r="A83" s="184"/>
      <c r="B83" s="184"/>
      <c r="C83" s="184"/>
      <c r="D83" s="184"/>
      <c r="E83" s="184"/>
      <c r="F83" s="184"/>
      <c r="G83" s="184"/>
    </row>
    <row r="84" spans="1:7" ht="15.75" x14ac:dyDescent="0.25">
      <c r="A84" s="121" t="s">
        <v>643</v>
      </c>
      <c r="B84" s="152"/>
      <c r="C84" s="153"/>
      <c r="D84" s="154"/>
      <c r="E84" s="154"/>
      <c r="F84" s="123"/>
      <c r="G84" s="123"/>
    </row>
    <row r="85" spans="1:7" x14ac:dyDescent="0.2">
      <c r="A85" s="125"/>
      <c r="B85" s="152"/>
      <c r="C85" s="153"/>
      <c r="D85" s="154"/>
      <c r="E85" s="123"/>
      <c r="F85" s="123"/>
      <c r="G85" s="123"/>
    </row>
    <row r="86" spans="1:7" x14ac:dyDescent="0.2">
      <c r="A86" s="467" t="s">
        <v>587</v>
      </c>
      <c r="B86" s="467"/>
      <c r="C86" s="467"/>
      <c r="D86" s="467"/>
      <c r="E86" s="467"/>
      <c r="F86" s="467"/>
      <c r="G86" s="467"/>
    </row>
    <row r="87" spans="1:7" ht="13.5" thickBot="1" x14ac:dyDescent="0.25">
      <c r="A87" s="155"/>
      <c r="B87" s="156"/>
      <c r="C87" s="157"/>
      <c r="D87" s="158"/>
      <c r="E87" s="158"/>
      <c r="F87" s="159"/>
      <c r="G87" s="160"/>
    </row>
    <row r="88" spans="1:7" ht="48.75" thickBot="1" x14ac:dyDescent="0.25">
      <c r="A88" s="161" t="s">
        <v>644</v>
      </c>
      <c r="B88" s="162" t="s">
        <v>518</v>
      </c>
      <c r="C88" s="127" t="s">
        <v>519</v>
      </c>
      <c r="D88" s="127" t="s">
        <v>449</v>
      </c>
      <c r="E88" s="127" t="s">
        <v>450</v>
      </c>
      <c r="F88" s="163" t="s">
        <v>451</v>
      </c>
      <c r="G88" s="164" t="s">
        <v>452</v>
      </c>
    </row>
    <row r="89" spans="1:7" x14ac:dyDescent="0.2">
      <c r="A89" s="165" t="s">
        <v>520</v>
      </c>
      <c r="B89" s="166" t="s">
        <v>521</v>
      </c>
      <c r="C89" s="167"/>
      <c r="D89" s="168">
        <f>+D90+D91</f>
        <v>675611</v>
      </c>
      <c r="E89" s="168">
        <f>+E90+E91</f>
        <v>675611</v>
      </c>
      <c r="F89" s="168">
        <f>+E89-D89</f>
        <v>0</v>
      </c>
      <c r="G89" s="169"/>
    </row>
    <row r="90" spans="1:7" ht="24" x14ac:dyDescent="0.2">
      <c r="A90" s="137" t="s">
        <v>522</v>
      </c>
      <c r="B90" s="138" t="s">
        <v>523</v>
      </c>
      <c r="C90" s="138" t="s">
        <v>362</v>
      </c>
      <c r="D90" s="136">
        <v>642479</v>
      </c>
      <c r="E90" s="136">
        <f>+D90</f>
        <v>642479</v>
      </c>
      <c r="F90" s="136">
        <f>+E90-D90</f>
        <v>0</v>
      </c>
      <c r="G90" s="150"/>
    </row>
    <row r="91" spans="1:7" ht="201.75" customHeight="1" x14ac:dyDescent="0.2">
      <c r="A91" s="137" t="s">
        <v>524</v>
      </c>
      <c r="B91" s="138" t="s">
        <v>525</v>
      </c>
      <c r="C91" s="138" t="s">
        <v>526</v>
      </c>
      <c r="D91" s="151">
        <v>33132</v>
      </c>
      <c r="E91" s="151">
        <v>33132</v>
      </c>
      <c r="F91" s="151">
        <f>+E91-D91</f>
        <v>0</v>
      </c>
      <c r="G91" s="173" t="s">
        <v>683</v>
      </c>
    </row>
    <row r="92" spans="1:7" x14ac:dyDescent="0.2">
      <c r="A92" s="195"/>
      <c r="B92" s="140"/>
      <c r="C92" s="170"/>
      <c r="D92" s="141"/>
      <c r="E92" s="141"/>
      <c r="F92" s="142"/>
      <c r="G92" s="171"/>
    </row>
    <row r="93" spans="1:7" ht="93.6" customHeight="1" x14ac:dyDescent="0.2">
      <c r="A93" s="129" t="s">
        <v>527</v>
      </c>
      <c r="B93" s="130" t="s">
        <v>528</v>
      </c>
      <c r="C93" s="131"/>
      <c r="D93" s="132">
        <f>SUM(D94:D100)</f>
        <v>1070376</v>
      </c>
      <c r="E93" s="132">
        <f>SUM(E94:E100)</f>
        <v>1070376</v>
      </c>
      <c r="F93" s="132">
        <f t="shared" ref="F93:F99" si="3">+E93-D93</f>
        <v>0</v>
      </c>
      <c r="G93" s="172" t="s">
        <v>684</v>
      </c>
    </row>
    <row r="94" spans="1:7" ht="36" x14ac:dyDescent="0.2">
      <c r="A94" s="134" t="s">
        <v>529</v>
      </c>
      <c r="B94" s="138" t="s">
        <v>530</v>
      </c>
      <c r="C94" s="138" t="s">
        <v>364</v>
      </c>
      <c r="D94" s="151">
        <v>254644</v>
      </c>
      <c r="E94" s="151">
        <v>254644</v>
      </c>
      <c r="F94" s="151">
        <f>+D94-E94</f>
        <v>0</v>
      </c>
      <c r="G94" s="173" t="s">
        <v>698</v>
      </c>
    </row>
    <row r="95" spans="1:7" ht="99" customHeight="1" x14ac:dyDescent="0.2">
      <c r="A95" s="137" t="s">
        <v>531</v>
      </c>
      <c r="B95" s="135" t="s">
        <v>532</v>
      </c>
      <c r="C95" s="138" t="s">
        <v>533</v>
      </c>
      <c r="D95" s="136">
        <v>189951</v>
      </c>
      <c r="E95" s="136">
        <v>189951</v>
      </c>
      <c r="F95" s="136">
        <f>+D95-E95</f>
        <v>0</v>
      </c>
      <c r="G95" s="139" t="s">
        <v>685</v>
      </c>
    </row>
    <row r="96" spans="1:7" x14ac:dyDescent="0.2">
      <c r="A96" s="137" t="s">
        <v>534</v>
      </c>
      <c r="B96" s="135" t="s">
        <v>535</v>
      </c>
      <c r="C96" s="138" t="s">
        <v>536</v>
      </c>
      <c r="D96" s="136">
        <v>496444</v>
      </c>
      <c r="E96" s="136">
        <f>+D96</f>
        <v>496444</v>
      </c>
      <c r="F96" s="136">
        <f t="shared" si="3"/>
        <v>0</v>
      </c>
      <c r="G96" s="173"/>
    </row>
    <row r="97" spans="1:7" ht="176.25" customHeight="1" x14ac:dyDescent="0.2">
      <c r="A97" s="137" t="s">
        <v>537</v>
      </c>
      <c r="B97" s="135" t="s">
        <v>538</v>
      </c>
      <c r="C97" s="138" t="s">
        <v>539</v>
      </c>
      <c r="D97" s="136">
        <v>89098</v>
      </c>
      <c r="E97" s="151">
        <f>+D97</f>
        <v>89098</v>
      </c>
      <c r="F97" s="136">
        <f>+E97-D97</f>
        <v>0</v>
      </c>
      <c r="G97" s="139" t="s">
        <v>686</v>
      </c>
    </row>
    <row r="98" spans="1:7" ht="104.25" customHeight="1" x14ac:dyDescent="0.2">
      <c r="A98" s="137" t="s">
        <v>540</v>
      </c>
      <c r="B98" s="135" t="s">
        <v>541</v>
      </c>
      <c r="C98" s="138" t="s">
        <v>542</v>
      </c>
      <c r="D98" s="136">
        <v>1510</v>
      </c>
      <c r="E98" s="136">
        <f>+D98</f>
        <v>1510</v>
      </c>
      <c r="F98" s="136">
        <f t="shared" si="3"/>
        <v>0</v>
      </c>
      <c r="G98" s="139" t="s">
        <v>659</v>
      </c>
    </row>
    <row r="99" spans="1:7" ht="138" customHeight="1" x14ac:dyDescent="0.2">
      <c r="A99" s="137" t="s">
        <v>543</v>
      </c>
      <c r="B99" s="135" t="s">
        <v>544</v>
      </c>
      <c r="C99" s="138" t="s">
        <v>539</v>
      </c>
      <c r="D99" s="136">
        <v>28714</v>
      </c>
      <c r="E99" s="136">
        <v>28714</v>
      </c>
      <c r="F99" s="136">
        <f t="shared" si="3"/>
        <v>0</v>
      </c>
      <c r="G99" s="139" t="s">
        <v>687</v>
      </c>
    </row>
    <row r="100" spans="1:7" ht="90" customHeight="1" x14ac:dyDescent="0.2">
      <c r="A100" s="134" t="s">
        <v>545</v>
      </c>
      <c r="B100" s="135" t="s">
        <v>546</v>
      </c>
      <c r="C100" s="138" t="s">
        <v>542</v>
      </c>
      <c r="D100" s="136">
        <v>10015</v>
      </c>
      <c r="E100" s="136">
        <f>+D100</f>
        <v>10015</v>
      </c>
      <c r="F100" s="136">
        <f>+E100-D100</f>
        <v>0</v>
      </c>
      <c r="G100" s="139" t="s">
        <v>688</v>
      </c>
    </row>
    <row r="101" spans="1:7" x14ac:dyDescent="0.2">
      <c r="A101" s="195"/>
      <c r="B101" s="140"/>
      <c r="C101" s="170"/>
      <c r="D101" s="141"/>
      <c r="E101" s="141"/>
      <c r="F101" s="142"/>
      <c r="G101" s="171"/>
    </row>
    <row r="102" spans="1:7" ht="125.25" customHeight="1" x14ac:dyDescent="0.2">
      <c r="A102" s="129" t="s">
        <v>547</v>
      </c>
      <c r="B102" s="130" t="s">
        <v>548</v>
      </c>
      <c r="C102" s="131" t="s">
        <v>625</v>
      </c>
      <c r="D102" s="132">
        <v>21291</v>
      </c>
      <c r="E102" s="132">
        <f>+D102</f>
        <v>21291</v>
      </c>
      <c r="F102" s="132">
        <f>+E102-D102</f>
        <v>0</v>
      </c>
      <c r="G102" s="172" t="s">
        <v>689</v>
      </c>
    </row>
    <row r="103" spans="1:7" x14ac:dyDescent="0.2">
      <c r="A103" s="195"/>
      <c r="B103" s="140"/>
      <c r="C103" s="170"/>
      <c r="D103" s="141"/>
      <c r="E103" s="141"/>
      <c r="F103" s="141"/>
      <c r="G103" s="171"/>
    </row>
    <row r="104" spans="1:7" ht="119.25" customHeight="1" x14ac:dyDescent="0.2">
      <c r="A104" s="129" t="s">
        <v>549</v>
      </c>
      <c r="B104" s="130" t="s">
        <v>550</v>
      </c>
      <c r="C104" s="131" t="s">
        <v>625</v>
      </c>
      <c r="D104" s="132">
        <v>125932</v>
      </c>
      <c r="E104" s="132">
        <f>+D104</f>
        <v>125932</v>
      </c>
      <c r="F104" s="132">
        <f t="shared" ref="F104" si="4">+E104-D104</f>
        <v>0</v>
      </c>
      <c r="G104" s="172" t="s">
        <v>660</v>
      </c>
    </row>
    <row r="105" spans="1:7" x14ac:dyDescent="0.2">
      <c r="A105" s="195"/>
      <c r="B105" s="140"/>
      <c r="C105" s="170"/>
      <c r="D105" s="141"/>
      <c r="E105" s="141"/>
      <c r="F105" s="142"/>
      <c r="G105" s="171"/>
    </row>
    <row r="106" spans="1:7" ht="24" x14ac:dyDescent="0.2">
      <c r="A106" s="143" t="s">
        <v>658</v>
      </c>
      <c r="B106" s="130" t="s">
        <v>657</v>
      </c>
      <c r="C106" s="131" t="s">
        <v>661</v>
      </c>
      <c r="D106" s="132">
        <v>1644</v>
      </c>
      <c r="E106" s="132">
        <f>+D106</f>
        <v>1644</v>
      </c>
      <c r="F106" s="132">
        <f>+E106-D106</f>
        <v>0</v>
      </c>
      <c r="G106" s="172" t="s">
        <v>690</v>
      </c>
    </row>
    <row r="107" spans="1:7" x14ac:dyDescent="0.2">
      <c r="A107" s="175"/>
      <c r="B107" s="140"/>
      <c r="C107" s="170"/>
      <c r="D107" s="176"/>
      <c r="E107" s="176"/>
      <c r="F107" s="177"/>
      <c r="G107" s="178"/>
    </row>
    <row r="108" spans="1:7" x14ac:dyDescent="0.2">
      <c r="A108" s="129" t="s">
        <v>632</v>
      </c>
      <c r="B108" s="130" t="s">
        <v>551</v>
      </c>
      <c r="C108" s="131"/>
      <c r="D108" s="132">
        <f>+D102+D89</f>
        <v>696902</v>
      </c>
      <c r="E108" s="132">
        <f>+E102+E89</f>
        <v>696902</v>
      </c>
      <c r="F108" s="132">
        <f>+D108-E108</f>
        <v>0</v>
      </c>
      <c r="G108" s="174"/>
    </row>
    <row r="109" spans="1:7" x14ac:dyDescent="0.2">
      <c r="A109" s="175"/>
      <c r="B109" s="140"/>
      <c r="C109" s="170"/>
      <c r="D109" s="176"/>
      <c r="E109" s="176"/>
      <c r="F109" s="177"/>
      <c r="G109" s="178"/>
    </row>
    <row r="110" spans="1:7" x14ac:dyDescent="0.2">
      <c r="A110" s="129" t="s">
        <v>552</v>
      </c>
      <c r="B110" s="130" t="s">
        <v>553</v>
      </c>
      <c r="C110" s="131"/>
      <c r="D110" s="132">
        <f>+D104+D93+D106</f>
        <v>1197952</v>
      </c>
      <c r="E110" s="132">
        <f>+E104+E93+E106</f>
        <v>1197952</v>
      </c>
      <c r="F110" s="132">
        <f>+E110-D110</f>
        <v>0</v>
      </c>
      <c r="G110" s="174"/>
    </row>
    <row r="111" spans="1:7" x14ac:dyDescent="0.2">
      <c r="A111" s="195"/>
      <c r="B111" s="140"/>
      <c r="C111" s="170"/>
      <c r="D111" s="141"/>
      <c r="E111" s="141"/>
      <c r="F111" s="142"/>
      <c r="G111" s="171"/>
    </row>
    <row r="112" spans="1:7" ht="24" x14ac:dyDescent="0.2">
      <c r="A112" s="143" t="s">
        <v>554</v>
      </c>
      <c r="B112" s="130" t="s">
        <v>555</v>
      </c>
      <c r="C112" s="131"/>
      <c r="D112" s="132">
        <f>+D108-D110</f>
        <v>-501050</v>
      </c>
      <c r="E112" s="132">
        <f>+E108-E110</f>
        <v>-501050</v>
      </c>
      <c r="F112" s="132">
        <f>+E112-D112</f>
        <v>0</v>
      </c>
      <c r="G112" s="133"/>
    </row>
    <row r="113" spans="1:7" x14ac:dyDescent="0.2">
      <c r="A113" s="195"/>
      <c r="B113" s="140"/>
      <c r="C113" s="170"/>
      <c r="D113" s="141"/>
      <c r="E113" s="141"/>
      <c r="F113" s="142"/>
      <c r="G113" s="171"/>
    </row>
    <row r="114" spans="1:7" x14ac:dyDescent="0.2">
      <c r="A114" s="129" t="s">
        <v>556</v>
      </c>
      <c r="B114" s="130" t="s">
        <v>557</v>
      </c>
      <c r="C114" s="131"/>
      <c r="D114" s="132">
        <v>-142243</v>
      </c>
      <c r="E114" s="132">
        <f>+D114</f>
        <v>-142243</v>
      </c>
      <c r="F114" s="132">
        <f>+E114-D114</f>
        <v>0</v>
      </c>
      <c r="G114" s="133"/>
    </row>
    <row r="115" spans="1:7" x14ac:dyDescent="0.2">
      <c r="A115" s="195"/>
      <c r="B115" s="140"/>
      <c r="C115" s="170"/>
      <c r="D115" s="141"/>
      <c r="E115" s="141"/>
      <c r="F115" s="142"/>
      <c r="G115" s="171"/>
    </row>
    <row r="116" spans="1:7" ht="13.5" thickBot="1" x14ac:dyDescent="0.25">
      <c r="A116" s="179" t="s">
        <v>558</v>
      </c>
      <c r="B116" s="180" t="s">
        <v>559</v>
      </c>
      <c r="C116" s="181"/>
      <c r="D116" s="182">
        <f>+D112-D114+1</f>
        <v>-358806</v>
      </c>
      <c r="E116" s="182">
        <f>+E112-E114+1</f>
        <v>-358806</v>
      </c>
      <c r="F116" s="182">
        <f>+E116-D116</f>
        <v>0</v>
      </c>
      <c r="G116" s="183"/>
    </row>
    <row r="117" spans="1:7" x14ac:dyDescent="0.2">
      <c r="A117" s="184"/>
      <c r="B117" s="184"/>
      <c r="C117" s="184"/>
      <c r="D117" s="184"/>
      <c r="E117" s="184"/>
      <c r="F117" s="184"/>
      <c r="G117" s="184"/>
    </row>
    <row r="118" spans="1:7" x14ac:dyDescent="0.2">
      <c r="A118" s="184"/>
      <c r="B118" s="184"/>
      <c r="C118" s="184"/>
      <c r="D118" s="184"/>
      <c r="E118" s="184"/>
      <c r="F118" s="184"/>
      <c r="G118" s="184"/>
    </row>
    <row r="119" spans="1:7" x14ac:dyDescent="0.2">
      <c r="A119" s="184"/>
      <c r="B119" s="184"/>
      <c r="C119" s="184"/>
      <c r="D119" s="184"/>
      <c r="E119" s="184"/>
      <c r="F119" s="184"/>
      <c r="G119" s="184"/>
    </row>
    <row r="120" spans="1:7" ht="15.75" x14ac:dyDescent="0.25">
      <c r="A120" s="121" t="s">
        <v>573</v>
      </c>
      <c r="B120" s="122"/>
      <c r="C120" s="122"/>
      <c r="D120" s="122"/>
      <c r="E120" s="123"/>
      <c r="F120" s="124"/>
      <c r="G120" s="124"/>
    </row>
    <row r="121" spans="1:7" x14ac:dyDescent="0.2">
      <c r="A121" s="125"/>
      <c r="B121" s="122"/>
      <c r="C121" s="122"/>
      <c r="D121" s="122"/>
      <c r="E121" s="123"/>
      <c r="F121" s="124"/>
      <c r="G121" s="124"/>
    </row>
    <row r="122" spans="1:7" x14ac:dyDescent="0.2">
      <c r="A122" s="471" t="s">
        <v>587</v>
      </c>
      <c r="B122" s="471"/>
      <c r="C122" s="471"/>
      <c r="D122" s="471"/>
      <c r="E122" s="471"/>
      <c r="F122" s="471"/>
      <c r="G122" s="471"/>
    </row>
    <row r="123" spans="1:7" ht="13.5" thickBot="1" x14ac:dyDescent="0.25">
      <c r="A123" s="126"/>
      <c r="B123" s="126"/>
      <c r="C123" s="126"/>
      <c r="D123" s="126"/>
      <c r="E123" s="126"/>
      <c r="F123" s="126"/>
      <c r="G123" s="126"/>
    </row>
    <row r="124" spans="1:7" ht="48" x14ac:dyDescent="0.2">
      <c r="A124" s="197" t="s">
        <v>446</v>
      </c>
      <c r="B124" s="198" t="s">
        <v>447</v>
      </c>
      <c r="C124" s="199" t="s">
        <v>448</v>
      </c>
      <c r="D124" s="199" t="s">
        <v>449</v>
      </c>
      <c r="E124" s="199" t="s">
        <v>450</v>
      </c>
      <c r="F124" s="199" t="s">
        <v>451</v>
      </c>
      <c r="G124" s="200" t="s">
        <v>452</v>
      </c>
    </row>
    <row r="125" spans="1:7" ht="36" x14ac:dyDescent="0.2">
      <c r="A125" s="201" t="s">
        <v>453</v>
      </c>
      <c r="B125" s="186" t="s">
        <v>454</v>
      </c>
      <c r="C125" s="131" t="s">
        <v>588</v>
      </c>
      <c r="D125" s="132">
        <v>5856396.29</v>
      </c>
      <c r="E125" s="132">
        <v>5856396</v>
      </c>
      <c r="F125" s="132">
        <v>-0.2900000000372529</v>
      </c>
      <c r="G125" s="202"/>
    </row>
    <row r="126" spans="1:7" x14ac:dyDescent="0.2">
      <c r="A126" s="203" t="s">
        <v>455</v>
      </c>
      <c r="B126" s="204" t="s">
        <v>456</v>
      </c>
      <c r="C126" s="135" t="s">
        <v>457</v>
      </c>
      <c r="D126" s="136">
        <v>56189</v>
      </c>
      <c r="E126" s="136">
        <v>56189</v>
      </c>
      <c r="F126" s="136">
        <v>0</v>
      </c>
      <c r="G126" s="205"/>
    </row>
    <row r="127" spans="1:7" ht="48" x14ac:dyDescent="0.2">
      <c r="A127" s="206" t="s">
        <v>458</v>
      </c>
      <c r="B127" s="207" t="s">
        <v>459</v>
      </c>
      <c r="C127" s="138" t="s">
        <v>460</v>
      </c>
      <c r="D127" s="136">
        <v>5558203</v>
      </c>
      <c r="E127" s="136">
        <v>5558203</v>
      </c>
      <c r="F127" s="136">
        <v>0</v>
      </c>
      <c r="G127" s="208" t="s">
        <v>589</v>
      </c>
    </row>
    <row r="128" spans="1:7" ht="48" x14ac:dyDescent="0.2">
      <c r="A128" s="206" t="s">
        <v>461</v>
      </c>
      <c r="B128" s="207" t="s">
        <v>462</v>
      </c>
      <c r="C128" s="138" t="s">
        <v>590</v>
      </c>
      <c r="D128" s="136">
        <v>48172</v>
      </c>
      <c r="E128" s="136">
        <v>48172</v>
      </c>
      <c r="F128" s="136">
        <v>0</v>
      </c>
      <c r="G128" s="208" t="s">
        <v>591</v>
      </c>
    </row>
    <row r="129" spans="1:7" x14ac:dyDescent="0.2">
      <c r="A129" s="203" t="s">
        <v>463</v>
      </c>
      <c r="B129" s="204" t="s">
        <v>464</v>
      </c>
      <c r="C129" s="138" t="s">
        <v>465</v>
      </c>
      <c r="D129" s="136">
        <v>0.28999999999999204</v>
      </c>
      <c r="E129" s="136">
        <v>0</v>
      </c>
      <c r="F129" s="136">
        <v>-0.28999999999999204</v>
      </c>
      <c r="G129" s="208"/>
    </row>
    <row r="130" spans="1:7" x14ac:dyDescent="0.2">
      <c r="A130" s="203" t="s">
        <v>466</v>
      </c>
      <c r="B130" s="204" t="s">
        <v>467</v>
      </c>
      <c r="C130" s="135" t="s">
        <v>468</v>
      </c>
      <c r="D130" s="136">
        <v>193832</v>
      </c>
      <c r="E130" s="136">
        <v>193832</v>
      </c>
      <c r="F130" s="136">
        <v>0</v>
      </c>
      <c r="G130" s="208"/>
    </row>
    <row r="131" spans="1:7" x14ac:dyDescent="0.2">
      <c r="A131" s="203"/>
      <c r="B131" s="140"/>
      <c r="C131" s="140"/>
      <c r="D131" s="141"/>
      <c r="E131" s="141"/>
      <c r="F131" s="142"/>
      <c r="G131" s="209"/>
    </row>
    <row r="132" spans="1:7" ht="48" x14ac:dyDescent="0.2">
      <c r="A132" s="210" t="s">
        <v>469</v>
      </c>
      <c r="B132" s="186" t="s">
        <v>470</v>
      </c>
      <c r="C132" s="131" t="s">
        <v>592</v>
      </c>
      <c r="D132" s="132">
        <f>SUM(D133:D136)</f>
        <v>618568</v>
      </c>
      <c r="E132" s="132">
        <f>SUM(E133:E136)</f>
        <v>618568</v>
      </c>
      <c r="F132" s="211">
        <f>+E132-D132</f>
        <v>0</v>
      </c>
      <c r="G132" s="212" t="s">
        <v>593</v>
      </c>
    </row>
    <row r="133" spans="1:7" x14ac:dyDescent="0.2">
      <c r="A133" s="203" t="s">
        <v>471</v>
      </c>
      <c r="B133" s="204" t="s">
        <v>472</v>
      </c>
      <c r="C133" s="135" t="s">
        <v>473</v>
      </c>
      <c r="D133" s="136">
        <v>25825</v>
      </c>
      <c r="E133" s="136">
        <v>25825</v>
      </c>
      <c r="F133" s="136">
        <f>+E133-D133</f>
        <v>0</v>
      </c>
      <c r="G133" s="213"/>
    </row>
    <row r="134" spans="1:7" ht="108" x14ac:dyDescent="0.2">
      <c r="A134" s="206" t="s">
        <v>474</v>
      </c>
      <c r="B134" s="207" t="s">
        <v>475</v>
      </c>
      <c r="C134" s="138" t="s">
        <v>465</v>
      </c>
      <c r="D134" s="136">
        <v>41772</v>
      </c>
      <c r="E134" s="136">
        <v>41772</v>
      </c>
      <c r="F134" s="151">
        <f>+E134-D134</f>
        <v>0</v>
      </c>
      <c r="G134" s="208" t="s">
        <v>594</v>
      </c>
    </row>
    <row r="135" spans="1:7" ht="48" x14ac:dyDescent="0.2">
      <c r="A135" s="203" t="s">
        <v>476</v>
      </c>
      <c r="B135" s="204" t="s">
        <v>477</v>
      </c>
      <c r="C135" s="135" t="s">
        <v>595</v>
      </c>
      <c r="D135" s="136">
        <v>828</v>
      </c>
      <c r="E135" s="136">
        <v>828</v>
      </c>
      <c r="F135" s="136">
        <f>+E135-D135</f>
        <v>0</v>
      </c>
      <c r="G135" s="208" t="s">
        <v>596</v>
      </c>
    </row>
    <row r="136" spans="1:7" ht="36" x14ac:dyDescent="0.2">
      <c r="A136" s="203" t="s">
        <v>478</v>
      </c>
      <c r="B136" s="204" t="s">
        <v>479</v>
      </c>
      <c r="C136" s="135" t="s">
        <v>597</v>
      </c>
      <c r="D136" s="136">
        <v>550143</v>
      </c>
      <c r="E136" s="136">
        <v>550143</v>
      </c>
      <c r="F136" s="136">
        <f>+E136-D136</f>
        <v>0</v>
      </c>
      <c r="G136" s="208" t="s">
        <v>598</v>
      </c>
    </row>
    <row r="137" spans="1:7" x14ac:dyDescent="0.2">
      <c r="A137" s="203"/>
      <c r="B137" s="140"/>
      <c r="C137" s="140"/>
      <c r="D137" s="141"/>
      <c r="E137" s="141"/>
      <c r="F137" s="142"/>
      <c r="G137" s="214"/>
    </row>
    <row r="138" spans="1:7" ht="108.75" customHeight="1" x14ac:dyDescent="0.2">
      <c r="A138" s="210" t="s">
        <v>480</v>
      </c>
      <c r="B138" s="215" t="s">
        <v>481</v>
      </c>
      <c r="C138" s="131" t="s">
        <v>599</v>
      </c>
      <c r="D138" s="132">
        <v>20339</v>
      </c>
      <c r="E138" s="132">
        <v>20339</v>
      </c>
      <c r="F138" s="132">
        <f>+E138-D138</f>
        <v>0</v>
      </c>
      <c r="G138" s="212" t="s">
        <v>600</v>
      </c>
    </row>
    <row r="139" spans="1:7" ht="13.5" thickBot="1" x14ac:dyDescent="0.25">
      <c r="A139" s="216" t="s">
        <v>482</v>
      </c>
      <c r="B139" s="217"/>
      <c r="C139" s="144"/>
      <c r="D139" s="145">
        <f>+D125+D132+D138</f>
        <v>6495303.29</v>
      </c>
      <c r="E139" s="145">
        <f>+E125+E132+E138</f>
        <v>6495303</v>
      </c>
      <c r="F139" s="145">
        <f>+E139-D139</f>
        <v>-0.2900000000372529</v>
      </c>
      <c r="G139" s="218"/>
    </row>
    <row r="140" spans="1:7" ht="13.5" thickBot="1" x14ac:dyDescent="0.25">
      <c r="A140" s="219"/>
      <c r="B140" s="220"/>
      <c r="C140" s="146"/>
      <c r="D140" s="220"/>
      <c r="E140" s="146"/>
      <c r="F140" s="147"/>
      <c r="G140" s="221"/>
    </row>
    <row r="141" spans="1:7" ht="36" x14ac:dyDescent="0.2">
      <c r="A141" s="222" t="s">
        <v>483</v>
      </c>
      <c r="B141" s="223" t="s">
        <v>484</v>
      </c>
      <c r="C141" s="148" t="s">
        <v>485</v>
      </c>
      <c r="D141" s="224">
        <v>3219070</v>
      </c>
      <c r="E141" s="149">
        <v>3219070</v>
      </c>
      <c r="F141" s="149">
        <f>+E141-D141</f>
        <v>0</v>
      </c>
      <c r="G141" s="225" t="s">
        <v>601</v>
      </c>
    </row>
    <row r="142" spans="1:7" x14ac:dyDescent="0.2">
      <c r="A142" s="203"/>
      <c r="B142" s="140"/>
      <c r="C142" s="140"/>
      <c r="D142" s="141"/>
      <c r="E142" s="141"/>
      <c r="F142" s="142"/>
      <c r="G142" s="214"/>
    </row>
    <row r="143" spans="1:7" ht="60" customHeight="1" x14ac:dyDescent="0.2">
      <c r="A143" s="210" t="s">
        <v>486</v>
      </c>
      <c r="B143" s="215" t="s">
        <v>487</v>
      </c>
      <c r="C143" s="131" t="s">
        <v>488</v>
      </c>
      <c r="D143" s="132">
        <v>125530</v>
      </c>
      <c r="E143" s="132">
        <v>125530</v>
      </c>
      <c r="F143" s="132">
        <f>+E143-D143</f>
        <v>0</v>
      </c>
      <c r="G143" s="226" t="s">
        <v>602</v>
      </c>
    </row>
    <row r="144" spans="1:7" x14ac:dyDescent="0.2">
      <c r="A144" s="203"/>
      <c r="B144" s="140"/>
      <c r="C144" s="140"/>
      <c r="D144" s="141"/>
      <c r="E144" s="141"/>
      <c r="F144" s="142"/>
      <c r="G144" s="214"/>
    </row>
    <row r="145" spans="1:7" ht="48" x14ac:dyDescent="0.2">
      <c r="A145" s="210" t="s">
        <v>489</v>
      </c>
      <c r="B145" s="215" t="s">
        <v>490</v>
      </c>
      <c r="C145" s="131" t="s">
        <v>491</v>
      </c>
      <c r="D145" s="132">
        <f>SUM(D146:D149)</f>
        <v>2546867</v>
      </c>
      <c r="E145" s="132">
        <f>SUM(E146:E149)</f>
        <v>2546867</v>
      </c>
      <c r="F145" s="132">
        <f>+E145-D145</f>
        <v>0</v>
      </c>
      <c r="G145" s="226" t="s">
        <v>603</v>
      </c>
    </row>
    <row r="146" spans="1:7" ht="48" x14ac:dyDescent="0.2">
      <c r="A146" s="203" t="s">
        <v>492</v>
      </c>
      <c r="B146" s="204" t="s">
        <v>604</v>
      </c>
      <c r="C146" s="138" t="s">
        <v>493</v>
      </c>
      <c r="D146" s="136">
        <v>2446315</v>
      </c>
      <c r="E146" s="136">
        <v>2446315</v>
      </c>
      <c r="F146" s="136">
        <f>+E146-D146</f>
        <v>0</v>
      </c>
      <c r="G146" s="208" t="s">
        <v>605</v>
      </c>
    </row>
    <row r="147" spans="1:7" ht="96" x14ac:dyDescent="0.2">
      <c r="A147" s="206" t="s">
        <v>494</v>
      </c>
      <c r="B147" s="204" t="s">
        <v>495</v>
      </c>
      <c r="C147" s="138" t="s">
        <v>496</v>
      </c>
      <c r="D147" s="136">
        <v>37506</v>
      </c>
      <c r="E147" s="136">
        <v>37506</v>
      </c>
      <c r="F147" s="136">
        <f>+E147-D147</f>
        <v>0</v>
      </c>
      <c r="G147" s="139" t="s">
        <v>606</v>
      </c>
    </row>
    <row r="148" spans="1:7" x14ac:dyDescent="0.2">
      <c r="A148" s="203" t="s">
        <v>497</v>
      </c>
      <c r="B148" s="204" t="s">
        <v>498</v>
      </c>
      <c r="C148" s="135" t="s">
        <v>468</v>
      </c>
      <c r="D148" s="151">
        <v>63046</v>
      </c>
      <c r="E148" s="151">
        <v>63046</v>
      </c>
      <c r="F148" s="151">
        <f>+E148-D148</f>
        <v>0</v>
      </c>
      <c r="G148" s="227"/>
    </row>
    <row r="149" spans="1:7" x14ac:dyDescent="0.2">
      <c r="A149" s="203" t="s">
        <v>704</v>
      </c>
      <c r="B149" s="204" t="s">
        <v>607</v>
      </c>
      <c r="C149" s="135" t="s">
        <v>503</v>
      </c>
      <c r="D149" s="136">
        <v>0</v>
      </c>
      <c r="E149" s="136">
        <v>0</v>
      </c>
      <c r="F149" s="136">
        <f>+E149-D149</f>
        <v>0</v>
      </c>
      <c r="G149" s="228"/>
    </row>
    <row r="150" spans="1:7" x14ac:dyDescent="0.2">
      <c r="A150" s="203"/>
      <c r="B150" s="140"/>
      <c r="C150" s="140"/>
      <c r="D150" s="141"/>
      <c r="E150" s="141"/>
      <c r="F150" s="142"/>
      <c r="G150" s="214"/>
    </row>
    <row r="151" spans="1:7" ht="48" x14ac:dyDescent="0.2">
      <c r="A151" s="210" t="s">
        <v>499</v>
      </c>
      <c r="B151" s="215" t="s">
        <v>500</v>
      </c>
      <c r="C151" s="131" t="s">
        <v>608</v>
      </c>
      <c r="D151" s="132">
        <f>SUM(D152:D157)</f>
        <v>526342</v>
      </c>
      <c r="E151" s="132">
        <f>SUM(E152:E157)</f>
        <v>526342</v>
      </c>
      <c r="F151" s="132">
        <f t="shared" ref="F151" si="5">+E151-D151</f>
        <v>0</v>
      </c>
      <c r="G151" s="226" t="s">
        <v>609</v>
      </c>
    </row>
    <row r="152" spans="1:7" ht="48" x14ac:dyDescent="0.2">
      <c r="A152" s="206" t="s">
        <v>492</v>
      </c>
      <c r="B152" s="204" t="s">
        <v>610</v>
      </c>
      <c r="C152" s="135" t="s">
        <v>493</v>
      </c>
      <c r="D152" s="136">
        <v>288017</v>
      </c>
      <c r="E152" s="136">
        <v>288017</v>
      </c>
      <c r="F152" s="136">
        <f>+E152-D152</f>
        <v>0</v>
      </c>
      <c r="G152" s="208" t="s">
        <v>611</v>
      </c>
    </row>
    <row r="153" spans="1:7" ht="120" x14ac:dyDescent="0.2">
      <c r="A153" s="206" t="s">
        <v>501</v>
      </c>
      <c r="B153" s="207" t="s">
        <v>502</v>
      </c>
      <c r="C153" s="138" t="s">
        <v>503</v>
      </c>
      <c r="D153" s="136">
        <v>38364</v>
      </c>
      <c r="E153" s="136">
        <v>38364</v>
      </c>
      <c r="F153" s="136">
        <f>+D153-E153</f>
        <v>0</v>
      </c>
      <c r="G153" s="208" t="s">
        <v>612</v>
      </c>
    </row>
    <row r="154" spans="1:7" ht="132" x14ac:dyDescent="0.2">
      <c r="A154" s="206" t="s">
        <v>504</v>
      </c>
      <c r="B154" s="207" t="s">
        <v>505</v>
      </c>
      <c r="C154" s="138" t="s">
        <v>503</v>
      </c>
      <c r="D154" s="136">
        <v>145746</v>
      </c>
      <c r="E154" s="136">
        <v>145746</v>
      </c>
      <c r="F154" s="136">
        <f t="shared" ref="F154:F156" si="6">+E154-D154</f>
        <v>0</v>
      </c>
      <c r="G154" s="208" t="s">
        <v>613</v>
      </c>
    </row>
    <row r="155" spans="1:7" ht="120" x14ac:dyDescent="0.2">
      <c r="A155" s="229" t="s">
        <v>506</v>
      </c>
      <c r="B155" s="207" t="s">
        <v>507</v>
      </c>
      <c r="C155" s="138" t="s">
        <v>503</v>
      </c>
      <c r="D155" s="136">
        <v>29133</v>
      </c>
      <c r="E155" s="136">
        <v>29133</v>
      </c>
      <c r="F155" s="136">
        <f t="shared" si="6"/>
        <v>0</v>
      </c>
      <c r="G155" s="208" t="s">
        <v>614</v>
      </c>
    </row>
    <row r="156" spans="1:7" ht="132" x14ac:dyDescent="0.2">
      <c r="A156" s="206" t="s">
        <v>508</v>
      </c>
      <c r="B156" s="207" t="s">
        <v>509</v>
      </c>
      <c r="C156" s="138" t="s">
        <v>503</v>
      </c>
      <c r="D156" s="136">
        <v>12309</v>
      </c>
      <c r="E156" s="136">
        <v>12309</v>
      </c>
      <c r="F156" s="136">
        <f t="shared" si="6"/>
        <v>0</v>
      </c>
      <c r="G156" s="230" t="s">
        <v>615</v>
      </c>
    </row>
    <row r="157" spans="1:7" ht="192" x14ac:dyDescent="0.2">
      <c r="A157" s="206" t="s">
        <v>510</v>
      </c>
      <c r="B157" s="207" t="s">
        <v>511</v>
      </c>
      <c r="C157" s="138" t="s">
        <v>512</v>
      </c>
      <c r="D157" s="136">
        <v>12773</v>
      </c>
      <c r="E157" s="136">
        <v>12773</v>
      </c>
      <c r="F157" s="151">
        <f>+E157-D157</f>
        <v>0</v>
      </c>
      <c r="G157" s="230" t="s">
        <v>616</v>
      </c>
    </row>
    <row r="158" spans="1:7" x14ac:dyDescent="0.2">
      <c r="A158" s="203"/>
      <c r="B158" s="140"/>
      <c r="C158" s="140"/>
      <c r="D158" s="141"/>
      <c r="E158" s="141"/>
      <c r="F158" s="142"/>
      <c r="G158" s="214"/>
    </row>
    <row r="159" spans="1:7" ht="239.25" customHeight="1" x14ac:dyDescent="0.2">
      <c r="A159" s="210" t="s">
        <v>513</v>
      </c>
      <c r="B159" s="215" t="s">
        <v>514</v>
      </c>
      <c r="C159" s="131" t="s">
        <v>515</v>
      </c>
      <c r="D159" s="132">
        <v>77495</v>
      </c>
      <c r="E159" s="132">
        <v>77495</v>
      </c>
      <c r="F159" s="132">
        <f>+E159-D159</f>
        <v>0</v>
      </c>
      <c r="G159" s="226" t="s">
        <v>617</v>
      </c>
    </row>
    <row r="160" spans="1:7" ht="15.75" customHeight="1" thickBot="1" x14ac:dyDescent="0.25">
      <c r="A160" s="196" t="s">
        <v>516</v>
      </c>
      <c r="B160" s="231"/>
      <c r="C160" s="232"/>
      <c r="D160" s="233">
        <f>+D141+D143+D145+D151+D159-1</f>
        <v>6495303</v>
      </c>
      <c r="E160" s="233">
        <f>+E141+E143+E145+E151+E159-1</f>
        <v>6495303</v>
      </c>
      <c r="F160" s="233">
        <f>+E160-D160</f>
        <v>0</v>
      </c>
      <c r="G160" s="234"/>
    </row>
    <row r="161" spans="1:7" x14ac:dyDescent="0.2">
      <c r="A161" s="184"/>
      <c r="B161" s="184"/>
      <c r="C161" s="184"/>
      <c r="D161" s="184"/>
      <c r="E161" s="184"/>
      <c r="F161" s="184"/>
      <c r="G161" s="184"/>
    </row>
    <row r="162" spans="1:7" x14ac:dyDescent="0.2">
      <c r="A162" s="184"/>
      <c r="B162" s="184"/>
      <c r="C162" s="184"/>
      <c r="D162" s="184"/>
      <c r="E162" s="184"/>
      <c r="F162" s="184"/>
      <c r="G162" s="184"/>
    </row>
    <row r="163" spans="1:7" x14ac:dyDescent="0.2">
      <c r="A163" s="184"/>
      <c r="B163" s="184"/>
      <c r="C163" s="184"/>
      <c r="D163" s="184"/>
      <c r="E163" s="184"/>
      <c r="F163" s="184"/>
      <c r="G163" s="184"/>
    </row>
    <row r="164" spans="1:7" ht="15.75" x14ac:dyDescent="0.2">
      <c r="A164" s="468" t="s">
        <v>640</v>
      </c>
      <c r="B164" s="468"/>
      <c r="C164" s="468"/>
      <c r="D164" s="468"/>
      <c r="E164" s="468"/>
      <c r="F164" s="468"/>
      <c r="G164" s="468"/>
    </row>
    <row r="165" spans="1:7" x14ac:dyDescent="0.2">
      <c r="A165" s="125"/>
      <c r="B165" s="152"/>
      <c r="C165" s="153"/>
      <c r="D165" s="154"/>
      <c r="E165" s="123"/>
      <c r="F165" s="123"/>
      <c r="G165" s="123"/>
    </row>
    <row r="166" spans="1:7" x14ac:dyDescent="0.2">
      <c r="A166" s="467" t="s">
        <v>587</v>
      </c>
      <c r="B166" s="467"/>
      <c r="C166" s="467"/>
      <c r="D166" s="467"/>
      <c r="E166" s="467"/>
      <c r="F166" s="467"/>
      <c r="G166" s="467"/>
    </row>
    <row r="167" spans="1:7" ht="13.5" thickBot="1" x14ac:dyDescent="0.25">
      <c r="A167" s="155"/>
      <c r="B167" s="156"/>
      <c r="C167" s="157"/>
      <c r="D167" s="158"/>
      <c r="E167" s="158"/>
      <c r="F167" s="159"/>
      <c r="G167" s="160"/>
    </row>
    <row r="168" spans="1:7" ht="48.75" thickBot="1" x14ac:dyDescent="0.25">
      <c r="A168" s="161" t="s">
        <v>517</v>
      </c>
      <c r="B168" s="162" t="s">
        <v>518</v>
      </c>
      <c r="C168" s="127" t="s">
        <v>519</v>
      </c>
      <c r="D168" s="127" t="s">
        <v>449</v>
      </c>
      <c r="E168" s="127" t="s">
        <v>450</v>
      </c>
      <c r="F168" s="163" t="s">
        <v>451</v>
      </c>
      <c r="G168" s="164" t="s">
        <v>452</v>
      </c>
    </row>
    <row r="169" spans="1:7" x14ac:dyDescent="0.2">
      <c r="A169" s="165" t="s">
        <v>520</v>
      </c>
      <c r="B169" s="166" t="s">
        <v>521</v>
      </c>
      <c r="C169" s="167"/>
      <c r="D169" s="168">
        <f>+D170+D171</f>
        <v>2207679</v>
      </c>
      <c r="E169" s="168">
        <f>+E170+E171</f>
        <v>2207679</v>
      </c>
      <c r="F169" s="168">
        <f>+E169-D169</f>
        <v>0</v>
      </c>
      <c r="G169" s="169"/>
    </row>
    <row r="170" spans="1:7" ht="24" x14ac:dyDescent="0.2">
      <c r="A170" s="137" t="s">
        <v>522</v>
      </c>
      <c r="B170" s="138" t="s">
        <v>523</v>
      </c>
      <c r="C170" s="138" t="s">
        <v>362</v>
      </c>
      <c r="D170" s="136">
        <v>2139320</v>
      </c>
      <c r="E170" s="136">
        <v>2139320</v>
      </c>
      <c r="F170" s="136">
        <f>+E170-D170</f>
        <v>0</v>
      </c>
      <c r="G170" s="150"/>
    </row>
    <row r="171" spans="1:7" ht="192" x14ac:dyDescent="0.2">
      <c r="A171" s="137" t="s">
        <v>524</v>
      </c>
      <c r="B171" s="138" t="s">
        <v>525</v>
      </c>
      <c r="C171" s="138" t="s">
        <v>526</v>
      </c>
      <c r="D171" s="136">
        <v>68359</v>
      </c>
      <c r="E171" s="151">
        <v>68359</v>
      </c>
      <c r="F171" s="136">
        <f>+E171-D171</f>
        <v>0</v>
      </c>
      <c r="G171" s="139" t="s">
        <v>618</v>
      </c>
    </row>
    <row r="172" spans="1:7" x14ac:dyDescent="0.2">
      <c r="A172" s="195"/>
      <c r="B172" s="140"/>
      <c r="C172" s="170"/>
      <c r="D172" s="141"/>
      <c r="E172" s="141"/>
      <c r="F172" s="142"/>
      <c r="G172" s="171"/>
    </row>
    <row r="173" spans="1:7" ht="72" x14ac:dyDescent="0.2">
      <c r="A173" s="129" t="s">
        <v>527</v>
      </c>
      <c r="B173" s="130" t="s">
        <v>528</v>
      </c>
      <c r="C173" s="131"/>
      <c r="D173" s="132">
        <f>SUM(D174:D180)</f>
        <v>1913824</v>
      </c>
      <c r="E173" s="132">
        <f>SUM(E174:E180)</f>
        <v>1913824</v>
      </c>
      <c r="F173" s="132">
        <f t="shared" ref="F173:F176" si="7">+E173-D173</f>
        <v>0</v>
      </c>
      <c r="G173" s="172" t="s">
        <v>677</v>
      </c>
    </row>
    <row r="174" spans="1:7" ht="36" x14ac:dyDescent="0.2">
      <c r="A174" s="134" t="s">
        <v>529</v>
      </c>
      <c r="B174" s="138" t="s">
        <v>530</v>
      </c>
      <c r="C174" s="138" t="s">
        <v>364</v>
      </c>
      <c r="D174" s="136">
        <v>609248</v>
      </c>
      <c r="E174" s="136">
        <v>609248</v>
      </c>
      <c r="F174" s="136">
        <f t="shared" si="7"/>
        <v>0</v>
      </c>
      <c r="G174" s="139" t="s">
        <v>619</v>
      </c>
    </row>
    <row r="175" spans="1:7" ht="84" x14ac:dyDescent="0.2">
      <c r="A175" s="137" t="s">
        <v>531</v>
      </c>
      <c r="B175" s="135" t="s">
        <v>532</v>
      </c>
      <c r="C175" s="138" t="s">
        <v>533</v>
      </c>
      <c r="D175" s="136">
        <v>583409</v>
      </c>
      <c r="E175" s="136">
        <v>583409</v>
      </c>
      <c r="F175" s="136">
        <f t="shared" si="7"/>
        <v>0</v>
      </c>
      <c r="G175" s="139" t="s">
        <v>620</v>
      </c>
    </row>
    <row r="176" spans="1:7" x14ac:dyDescent="0.2">
      <c r="A176" s="137" t="s">
        <v>534</v>
      </c>
      <c r="B176" s="135" t="s">
        <v>535</v>
      </c>
      <c r="C176" s="138" t="s">
        <v>536</v>
      </c>
      <c r="D176" s="136">
        <v>474514</v>
      </c>
      <c r="E176" s="136">
        <v>474514</v>
      </c>
      <c r="F176" s="136">
        <f t="shared" si="7"/>
        <v>0</v>
      </c>
      <c r="G176" s="173"/>
    </row>
    <row r="177" spans="1:7" ht="156" x14ac:dyDescent="0.2">
      <c r="A177" s="137" t="s">
        <v>537</v>
      </c>
      <c r="B177" s="135" t="s">
        <v>538</v>
      </c>
      <c r="C177" s="138" t="s">
        <v>539</v>
      </c>
      <c r="D177" s="136">
        <v>197392</v>
      </c>
      <c r="E177" s="151">
        <v>197392</v>
      </c>
      <c r="F177" s="136">
        <f>+E177-D177</f>
        <v>0</v>
      </c>
      <c r="G177" s="139" t="s">
        <v>621</v>
      </c>
    </row>
    <row r="178" spans="1:7" ht="84" x14ac:dyDescent="0.2">
      <c r="A178" s="137" t="s">
        <v>540</v>
      </c>
      <c r="B178" s="135" t="s">
        <v>541</v>
      </c>
      <c r="C178" s="138" t="s">
        <v>542</v>
      </c>
      <c r="D178" s="136">
        <v>588</v>
      </c>
      <c r="E178" s="136">
        <v>588</v>
      </c>
      <c r="F178" s="136">
        <f t="shared" ref="F178:F179" si="8">+E178-D178</f>
        <v>0</v>
      </c>
      <c r="G178" s="139" t="s">
        <v>622</v>
      </c>
    </row>
    <row r="179" spans="1:7" ht="120" x14ac:dyDescent="0.2">
      <c r="A179" s="137" t="s">
        <v>543</v>
      </c>
      <c r="B179" s="135" t="s">
        <v>544</v>
      </c>
      <c r="C179" s="138" t="s">
        <v>539</v>
      </c>
      <c r="D179" s="136">
        <v>8828</v>
      </c>
      <c r="E179" s="136">
        <v>8828</v>
      </c>
      <c r="F179" s="136">
        <f t="shared" si="8"/>
        <v>0</v>
      </c>
      <c r="G179" s="139" t="s">
        <v>623</v>
      </c>
    </row>
    <row r="180" spans="1:7" ht="84" x14ac:dyDescent="0.2">
      <c r="A180" s="134" t="s">
        <v>545</v>
      </c>
      <c r="B180" s="135" t="s">
        <v>546</v>
      </c>
      <c r="C180" s="138" t="s">
        <v>542</v>
      </c>
      <c r="D180" s="136">
        <v>39845</v>
      </c>
      <c r="E180" s="136">
        <v>39845</v>
      </c>
      <c r="F180" s="136">
        <f>+E180-D180</f>
        <v>0</v>
      </c>
      <c r="G180" s="139" t="s">
        <v>624</v>
      </c>
    </row>
    <row r="181" spans="1:7" x14ac:dyDescent="0.2">
      <c r="A181" s="195"/>
      <c r="B181" s="140"/>
      <c r="C181" s="170"/>
      <c r="D181" s="141"/>
      <c r="E181" s="141"/>
      <c r="F181" s="142"/>
      <c r="G181" s="171"/>
    </row>
    <row r="182" spans="1:7" ht="108" x14ac:dyDescent="0.2">
      <c r="A182" s="129" t="s">
        <v>547</v>
      </c>
      <c r="B182" s="130" t="s">
        <v>548</v>
      </c>
      <c r="C182" s="131" t="s">
        <v>625</v>
      </c>
      <c r="D182" s="132">
        <v>10673</v>
      </c>
      <c r="E182" s="132">
        <v>10673</v>
      </c>
      <c r="F182" s="132">
        <f>+E182-D182</f>
        <v>0</v>
      </c>
      <c r="G182" s="172" t="s">
        <v>626</v>
      </c>
    </row>
    <row r="183" spans="1:7" x14ac:dyDescent="0.2">
      <c r="A183" s="195"/>
      <c r="B183" s="140"/>
      <c r="C183" s="170"/>
      <c r="D183" s="141"/>
      <c r="E183" s="141"/>
      <c r="F183" s="141"/>
      <c r="G183" s="171"/>
    </row>
    <row r="184" spans="1:7" ht="96" x14ac:dyDescent="0.2">
      <c r="A184" s="129" t="s">
        <v>549</v>
      </c>
      <c r="B184" s="130" t="s">
        <v>550</v>
      </c>
      <c r="C184" s="131" t="s">
        <v>625</v>
      </c>
      <c r="D184" s="132">
        <v>72531</v>
      </c>
      <c r="E184" s="132">
        <v>72531</v>
      </c>
      <c r="F184" s="132">
        <f t="shared" ref="F184" si="9">+E184-D184</f>
        <v>0</v>
      </c>
      <c r="G184" s="172" t="s">
        <v>627</v>
      </c>
    </row>
    <row r="185" spans="1:7" x14ac:dyDescent="0.2">
      <c r="A185" s="195"/>
      <c r="B185" s="140"/>
      <c r="C185" s="170"/>
      <c r="D185" s="141"/>
      <c r="E185" s="141"/>
      <c r="F185" s="142"/>
      <c r="G185" s="171"/>
    </row>
    <row r="186" spans="1:7" ht="24" x14ac:dyDescent="0.2">
      <c r="A186" s="143" t="s">
        <v>628</v>
      </c>
      <c r="B186" s="130" t="s">
        <v>629</v>
      </c>
      <c r="C186" s="131" t="s">
        <v>630</v>
      </c>
      <c r="D186" s="132">
        <v>476</v>
      </c>
      <c r="E186" s="132">
        <v>476</v>
      </c>
      <c r="F186" s="132">
        <f>+E186-D186</f>
        <v>0</v>
      </c>
      <c r="G186" s="172" t="s">
        <v>631</v>
      </c>
    </row>
    <row r="187" spans="1:7" x14ac:dyDescent="0.2">
      <c r="A187" s="175"/>
      <c r="B187" s="140"/>
      <c r="C187" s="170"/>
      <c r="D187" s="176"/>
      <c r="E187" s="176"/>
      <c r="F187" s="177"/>
      <c r="G187" s="178"/>
    </row>
    <row r="188" spans="1:7" x14ac:dyDescent="0.2">
      <c r="A188" s="129" t="s">
        <v>632</v>
      </c>
      <c r="B188" s="130" t="s">
        <v>551</v>
      </c>
      <c r="C188" s="131"/>
      <c r="D188" s="132">
        <f>+D182+D169+D186</f>
        <v>2218828</v>
      </c>
      <c r="E188" s="132">
        <f>+E182+E169+E186</f>
        <v>2218828</v>
      </c>
      <c r="F188" s="132">
        <f>+E188-D188</f>
        <v>0</v>
      </c>
      <c r="G188" s="174"/>
    </row>
    <row r="189" spans="1:7" x14ac:dyDescent="0.2">
      <c r="A189" s="175"/>
      <c r="B189" s="140"/>
      <c r="C189" s="170"/>
      <c r="D189" s="176"/>
      <c r="E189" s="176"/>
      <c r="F189" s="177"/>
      <c r="G189" s="178"/>
    </row>
    <row r="190" spans="1:7" x14ac:dyDescent="0.2">
      <c r="A190" s="129" t="s">
        <v>552</v>
      </c>
      <c r="B190" s="130" t="s">
        <v>553</v>
      </c>
      <c r="C190" s="131"/>
      <c r="D190" s="132">
        <f>+D184+D173+1</f>
        <v>1986356</v>
      </c>
      <c r="E190" s="132">
        <f>+E184+E173+1</f>
        <v>1986356</v>
      </c>
      <c r="F190" s="132">
        <f>+E190-D190</f>
        <v>0</v>
      </c>
      <c r="G190" s="174"/>
    </row>
    <row r="191" spans="1:7" x14ac:dyDescent="0.2">
      <c r="A191" s="195"/>
      <c r="B191" s="140"/>
      <c r="C191" s="170"/>
      <c r="D191" s="141"/>
      <c r="E191" s="141"/>
      <c r="F191" s="142"/>
      <c r="G191" s="171"/>
    </row>
    <row r="192" spans="1:7" ht="24" x14ac:dyDescent="0.2">
      <c r="A192" s="143" t="s">
        <v>554</v>
      </c>
      <c r="B192" s="130" t="s">
        <v>555</v>
      </c>
      <c r="C192" s="131"/>
      <c r="D192" s="132">
        <f>+D188-D190</f>
        <v>232472</v>
      </c>
      <c r="E192" s="132">
        <f>+E188-E190</f>
        <v>232472</v>
      </c>
      <c r="F192" s="132">
        <f>+E192-D192</f>
        <v>0</v>
      </c>
      <c r="G192" s="133"/>
    </row>
    <row r="193" spans="1:7" x14ac:dyDescent="0.2">
      <c r="A193" s="195"/>
      <c r="B193" s="140"/>
      <c r="C193" s="170"/>
      <c r="D193" s="141"/>
      <c r="E193" s="141"/>
      <c r="F193" s="142"/>
      <c r="G193" s="171"/>
    </row>
    <row r="194" spans="1:7" x14ac:dyDescent="0.2">
      <c r="A194" s="129" t="s">
        <v>556</v>
      </c>
      <c r="B194" s="130" t="s">
        <v>557</v>
      </c>
      <c r="C194" s="131"/>
      <c r="D194" s="132">
        <v>-73380</v>
      </c>
      <c r="E194" s="132">
        <v>-73380</v>
      </c>
      <c r="F194" s="132">
        <f>+E194-D194</f>
        <v>0</v>
      </c>
      <c r="G194" s="133"/>
    </row>
    <row r="195" spans="1:7" x14ac:dyDescent="0.2">
      <c r="A195" s="195"/>
      <c r="B195" s="140"/>
      <c r="C195" s="170"/>
      <c r="D195" s="141"/>
      <c r="E195" s="141"/>
      <c r="F195" s="142"/>
      <c r="G195" s="171"/>
    </row>
    <row r="196" spans="1:7" ht="13.5" thickBot="1" x14ac:dyDescent="0.25">
      <c r="A196" s="179" t="s">
        <v>558</v>
      </c>
      <c r="B196" s="180" t="s">
        <v>559</v>
      </c>
      <c r="C196" s="181"/>
      <c r="D196" s="182">
        <f>+D192-D194</f>
        <v>305852</v>
      </c>
      <c r="E196" s="182">
        <f>+E192-E194</f>
        <v>305852</v>
      </c>
      <c r="F196" s="182">
        <f>+E196-D196</f>
        <v>0</v>
      </c>
      <c r="G196" s="183"/>
    </row>
    <row r="197" spans="1:7" x14ac:dyDescent="0.2">
      <c r="A197" s="184"/>
      <c r="B197" s="184"/>
      <c r="C197" s="184"/>
      <c r="D197" s="184"/>
      <c r="E197" s="184"/>
      <c r="F197" s="184"/>
      <c r="G197" s="184"/>
    </row>
    <row r="198" spans="1:7" x14ac:dyDescent="0.2">
      <c r="A198" s="184"/>
      <c r="B198" s="184"/>
      <c r="C198" s="184"/>
      <c r="D198" s="184"/>
      <c r="E198" s="184"/>
      <c r="F198" s="184"/>
      <c r="G198" s="184"/>
    </row>
    <row r="199" spans="1:7" x14ac:dyDescent="0.2">
      <c r="A199" s="184"/>
      <c r="B199" s="184"/>
      <c r="C199" s="184"/>
      <c r="D199" s="184"/>
      <c r="E199" s="184"/>
      <c r="F199" s="184"/>
      <c r="G199" s="184"/>
    </row>
    <row r="200" spans="1:7" ht="15.75" x14ac:dyDescent="0.25">
      <c r="A200" s="466" t="s">
        <v>641</v>
      </c>
      <c r="B200" s="466"/>
      <c r="C200" s="466"/>
      <c r="D200" s="466"/>
      <c r="E200" s="466"/>
      <c r="F200" s="466"/>
      <c r="G200" s="466"/>
    </row>
    <row r="201" spans="1:7" x14ac:dyDescent="0.2">
      <c r="A201" s="184"/>
      <c r="B201" s="184"/>
      <c r="C201" s="184"/>
      <c r="D201" s="184"/>
      <c r="E201" s="184"/>
      <c r="F201" s="184"/>
      <c r="G201" s="184"/>
    </row>
    <row r="202" spans="1:7" x14ac:dyDescent="0.2">
      <c r="A202" s="467" t="s">
        <v>587</v>
      </c>
      <c r="B202" s="467"/>
      <c r="C202" s="467"/>
      <c r="D202" s="467"/>
      <c r="E202" s="467"/>
      <c r="F202" s="467"/>
      <c r="G202" s="467"/>
    </row>
    <row r="203" spans="1:7" ht="13.5" thickBot="1" x14ac:dyDescent="0.25">
      <c r="A203" s="184"/>
      <c r="B203" s="184"/>
      <c r="C203" s="184"/>
      <c r="D203" s="184"/>
      <c r="E203" s="184"/>
      <c r="F203" s="184"/>
      <c r="G203" s="184"/>
    </row>
    <row r="204" spans="1:7" ht="48.75" thickBot="1" x14ac:dyDescent="0.25">
      <c r="A204" s="194" t="s">
        <v>645</v>
      </c>
      <c r="B204" s="127" t="s">
        <v>447</v>
      </c>
      <c r="C204" s="127" t="s">
        <v>448</v>
      </c>
      <c r="D204" s="127" t="s">
        <v>449</v>
      </c>
      <c r="E204" s="127" t="s">
        <v>450</v>
      </c>
      <c r="F204" s="127" t="s">
        <v>451</v>
      </c>
      <c r="G204" s="128" t="s">
        <v>452</v>
      </c>
    </row>
    <row r="205" spans="1:7" ht="48" x14ac:dyDescent="0.2">
      <c r="A205" s="185" t="s">
        <v>561</v>
      </c>
      <c r="B205" s="186" t="s">
        <v>462</v>
      </c>
      <c r="C205" s="130"/>
      <c r="D205" s="132">
        <v>-37477</v>
      </c>
      <c r="E205" s="132">
        <f>+D205</f>
        <v>-37477</v>
      </c>
      <c r="F205" s="132">
        <f>+E205-D205</f>
        <v>0</v>
      </c>
      <c r="G205" s="187" t="s">
        <v>663</v>
      </c>
    </row>
    <row r="206" spans="1:7" ht="18.75" customHeight="1" x14ac:dyDescent="0.2"/>
    <row r="207" spans="1:7" ht="36" x14ac:dyDescent="0.2">
      <c r="A207" s="185" t="s">
        <v>562</v>
      </c>
      <c r="B207" s="186" t="s">
        <v>563</v>
      </c>
      <c r="C207" s="130"/>
      <c r="D207" s="132">
        <v>-585950</v>
      </c>
      <c r="E207" s="132">
        <f>+D207</f>
        <v>-585950</v>
      </c>
      <c r="F207" s="132">
        <f>+E207-D207</f>
        <v>0</v>
      </c>
      <c r="G207" s="172" t="s">
        <v>664</v>
      </c>
    </row>
    <row r="209" spans="1:7" ht="36" x14ac:dyDescent="0.2">
      <c r="A209" s="185" t="s">
        <v>564</v>
      </c>
      <c r="B209" s="186" t="s">
        <v>475</v>
      </c>
      <c r="C209" s="130"/>
      <c r="D209" s="132">
        <v>739217</v>
      </c>
      <c r="E209" s="132">
        <f>+D209</f>
        <v>739217</v>
      </c>
      <c r="F209" s="132">
        <f>+E209-D209</f>
        <v>0</v>
      </c>
      <c r="G209" s="172" t="s">
        <v>665</v>
      </c>
    </row>
    <row r="210" spans="1:7" ht="15.75" customHeight="1" x14ac:dyDescent="0.2"/>
    <row r="211" spans="1:7" ht="24" x14ac:dyDescent="0.2">
      <c r="A211" s="185" t="s">
        <v>565</v>
      </c>
      <c r="B211" s="186" t="s">
        <v>566</v>
      </c>
      <c r="C211" s="130"/>
      <c r="D211" s="132">
        <f>+D205+D207+D209</f>
        <v>115790</v>
      </c>
      <c r="E211" s="132">
        <f>+E205+E207+E209</f>
        <v>115790</v>
      </c>
      <c r="F211" s="132">
        <f>+E211-D211</f>
        <v>0</v>
      </c>
      <c r="G211" s="133"/>
    </row>
    <row r="213" spans="1:7" ht="24" x14ac:dyDescent="0.2">
      <c r="A213" s="185" t="s">
        <v>264</v>
      </c>
      <c r="B213" s="186" t="s">
        <v>567</v>
      </c>
      <c r="C213" s="130"/>
      <c r="D213" s="132">
        <v>550143</v>
      </c>
      <c r="E213" s="132">
        <f>+D213</f>
        <v>550143</v>
      </c>
      <c r="F213" s="132">
        <f>+E213-D213</f>
        <v>0</v>
      </c>
      <c r="G213" s="133"/>
    </row>
    <row r="215" spans="1:7" ht="32.25" customHeight="1" thickBot="1" x14ac:dyDescent="0.25">
      <c r="A215" s="235" t="s">
        <v>568</v>
      </c>
      <c r="B215" s="188" t="s">
        <v>569</v>
      </c>
      <c r="C215" s="188"/>
      <c r="D215" s="189">
        <f>+D211+D213</f>
        <v>665933</v>
      </c>
      <c r="E215" s="189">
        <f>+E211+E213</f>
        <v>665933</v>
      </c>
      <c r="F215" s="189">
        <f>+E215-D215</f>
        <v>0</v>
      </c>
      <c r="G215" s="183"/>
    </row>
    <row r="216" spans="1:7" x14ac:dyDescent="0.2">
      <c r="A216" s="184"/>
      <c r="B216" s="184"/>
      <c r="C216" s="184"/>
      <c r="D216" s="184"/>
      <c r="E216" s="184"/>
      <c r="F216" s="184"/>
      <c r="G216" s="184"/>
    </row>
    <row r="217" spans="1:7" x14ac:dyDescent="0.2">
      <c r="A217" s="184"/>
      <c r="B217" s="184"/>
      <c r="C217" s="184"/>
      <c r="D217" s="184"/>
      <c r="E217" s="184"/>
      <c r="F217" s="184"/>
      <c r="G217" s="184"/>
    </row>
    <row r="218" spans="1:7" x14ac:dyDescent="0.2">
      <c r="A218" s="184"/>
      <c r="B218" s="184"/>
      <c r="C218" s="184"/>
      <c r="D218" s="184"/>
      <c r="E218" s="184"/>
      <c r="F218" s="184"/>
      <c r="G218" s="184"/>
    </row>
    <row r="219" spans="1:7" ht="15.75" x14ac:dyDescent="0.25">
      <c r="A219" s="466" t="s">
        <v>633</v>
      </c>
      <c r="B219" s="466"/>
      <c r="C219" s="466"/>
      <c r="D219" s="466"/>
      <c r="E219" s="466"/>
      <c r="F219" s="466"/>
      <c r="G219" s="466"/>
    </row>
    <row r="220" spans="1:7" x14ac:dyDescent="0.2">
      <c r="A220" s="184"/>
      <c r="B220" s="184"/>
      <c r="C220" s="184"/>
      <c r="D220" s="184"/>
      <c r="E220" s="184"/>
      <c r="F220" s="184"/>
      <c r="G220" s="184"/>
    </row>
    <row r="221" spans="1:7" x14ac:dyDescent="0.2">
      <c r="A221" s="467" t="s">
        <v>587</v>
      </c>
      <c r="B221" s="467"/>
      <c r="C221" s="467"/>
      <c r="D221" s="467"/>
      <c r="E221" s="467"/>
      <c r="F221" s="467"/>
      <c r="G221" s="467"/>
    </row>
    <row r="222" spans="1:7" ht="13.5" thickBot="1" x14ac:dyDescent="0.25">
      <c r="A222" s="184"/>
      <c r="B222" s="184"/>
      <c r="C222" s="184"/>
      <c r="D222" s="184"/>
      <c r="E222" s="184"/>
      <c r="F222" s="184"/>
      <c r="G222" s="184"/>
    </row>
    <row r="223" spans="1:7" ht="48.75" thickBot="1" x14ac:dyDescent="0.25">
      <c r="A223" s="194" t="s">
        <v>560</v>
      </c>
      <c r="B223" s="127" t="s">
        <v>447</v>
      </c>
      <c r="C223" s="127" t="s">
        <v>448</v>
      </c>
      <c r="D223" s="127" t="s">
        <v>449</v>
      </c>
      <c r="E223" s="127" t="s">
        <v>450</v>
      </c>
      <c r="F223" s="127" t="s">
        <v>451</v>
      </c>
      <c r="G223" s="128" t="s">
        <v>452</v>
      </c>
    </row>
    <row r="224" spans="1:7" ht="48" x14ac:dyDescent="0.2">
      <c r="A224" s="185" t="s">
        <v>561</v>
      </c>
      <c r="B224" s="186" t="s">
        <v>462</v>
      </c>
      <c r="C224" s="130"/>
      <c r="D224" s="132">
        <v>784914</v>
      </c>
      <c r="E224" s="132">
        <v>784914</v>
      </c>
      <c r="F224" s="132">
        <f>+E224-D224</f>
        <v>0</v>
      </c>
      <c r="G224" s="187" t="s">
        <v>634</v>
      </c>
    </row>
    <row r="225" spans="1:7" ht="27.75" customHeight="1" x14ac:dyDescent="0.2"/>
    <row r="226" spans="1:7" ht="36" x14ac:dyDescent="0.2">
      <c r="A226" s="185" t="s">
        <v>562</v>
      </c>
      <c r="B226" s="186" t="s">
        <v>563</v>
      </c>
      <c r="C226" s="130"/>
      <c r="D226" s="132">
        <v>-943427</v>
      </c>
      <c r="E226" s="132">
        <v>-943427</v>
      </c>
      <c r="F226" s="132">
        <f>+E226-D226</f>
        <v>0</v>
      </c>
      <c r="G226" s="172" t="s">
        <v>635</v>
      </c>
    </row>
    <row r="228" spans="1:7" ht="36" x14ac:dyDescent="0.2">
      <c r="A228" s="185" t="s">
        <v>564</v>
      </c>
      <c r="B228" s="186" t="s">
        <v>475</v>
      </c>
      <c r="C228" s="130"/>
      <c r="D228" s="132">
        <v>446814</v>
      </c>
      <c r="E228" s="132">
        <v>446814</v>
      </c>
      <c r="F228" s="132">
        <f>+E228-D228</f>
        <v>0</v>
      </c>
      <c r="G228" s="172" t="s">
        <v>636</v>
      </c>
    </row>
    <row r="229" spans="1:7" ht="15.75" customHeight="1" x14ac:dyDescent="0.2"/>
    <row r="230" spans="1:7" ht="24" x14ac:dyDescent="0.2">
      <c r="A230" s="185" t="s">
        <v>565</v>
      </c>
      <c r="B230" s="186" t="s">
        <v>566</v>
      </c>
      <c r="C230" s="130"/>
      <c r="D230" s="132">
        <f>+D224+D226+D228</f>
        <v>288301</v>
      </c>
      <c r="E230" s="132">
        <f>+E224+E226+E228</f>
        <v>288301</v>
      </c>
      <c r="F230" s="132">
        <f>+E230-D230</f>
        <v>0</v>
      </c>
      <c r="G230" s="133"/>
    </row>
    <row r="232" spans="1:7" ht="24" x14ac:dyDescent="0.2">
      <c r="A232" s="185" t="s">
        <v>264</v>
      </c>
      <c r="B232" s="186" t="s">
        <v>567</v>
      </c>
      <c r="C232" s="130"/>
      <c r="D232" s="132">
        <v>261842</v>
      </c>
      <c r="E232" s="132">
        <v>261842</v>
      </c>
      <c r="F232" s="132">
        <f>+E232-D232</f>
        <v>0</v>
      </c>
      <c r="G232" s="133"/>
    </row>
    <row r="234" spans="1:7" ht="24.75" thickBot="1" x14ac:dyDescent="0.25">
      <c r="A234" s="235" t="s">
        <v>568</v>
      </c>
      <c r="B234" s="188" t="s">
        <v>569</v>
      </c>
      <c r="C234" s="188"/>
      <c r="D234" s="189">
        <f>+D230+D232</f>
        <v>550143</v>
      </c>
      <c r="E234" s="189">
        <f>+E230+E232</f>
        <v>550143</v>
      </c>
      <c r="F234" s="189">
        <f>+E234-D234</f>
        <v>0</v>
      </c>
      <c r="G234" s="183"/>
    </row>
    <row r="235" spans="1:7" x14ac:dyDescent="0.2">
      <c r="A235" s="184"/>
      <c r="B235" s="184"/>
      <c r="C235" s="184"/>
      <c r="D235" s="184"/>
      <c r="E235" s="184"/>
      <c r="F235" s="184"/>
      <c r="G235" s="184"/>
    </row>
    <row r="236" spans="1:7" x14ac:dyDescent="0.2">
      <c r="A236" s="184"/>
      <c r="B236" s="184"/>
      <c r="C236" s="184"/>
      <c r="D236" s="184"/>
      <c r="E236" s="184"/>
      <c r="F236" s="184"/>
      <c r="G236" s="184"/>
    </row>
    <row r="237" spans="1:7" x14ac:dyDescent="0.2">
      <c r="A237" s="184"/>
      <c r="B237" s="184"/>
      <c r="C237" s="184"/>
      <c r="D237" s="184"/>
      <c r="E237" s="236"/>
      <c r="F237" s="184"/>
      <c r="G237" s="184"/>
    </row>
    <row r="238" spans="1:7" ht="15.75" customHeight="1" x14ac:dyDescent="0.25">
      <c r="A238" s="466" t="s">
        <v>642</v>
      </c>
      <c r="B238" s="466"/>
      <c r="C238" s="466"/>
      <c r="D238" s="466"/>
      <c r="E238" s="466"/>
      <c r="F238" s="466"/>
      <c r="G238" s="466"/>
    </row>
    <row r="239" spans="1:7" x14ac:dyDescent="0.2">
      <c r="A239" s="184"/>
      <c r="B239" s="184"/>
      <c r="C239" s="184"/>
      <c r="D239" s="184"/>
      <c r="E239" s="184"/>
      <c r="F239" s="184"/>
      <c r="G239" s="184"/>
    </row>
    <row r="240" spans="1:7" x14ac:dyDescent="0.2">
      <c r="A240" s="467" t="s">
        <v>587</v>
      </c>
      <c r="B240" s="467"/>
      <c r="C240" s="467"/>
      <c r="D240" s="467"/>
      <c r="E240" s="467"/>
      <c r="F240" s="467"/>
      <c r="G240" s="467"/>
    </row>
    <row r="241" spans="1:7" ht="13.5" thickBot="1" x14ac:dyDescent="0.25">
      <c r="A241" s="184"/>
      <c r="B241" s="184"/>
      <c r="C241" s="184"/>
      <c r="D241" s="184"/>
      <c r="E241" s="184"/>
      <c r="F241" s="184"/>
      <c r="G241" s="184"/>
    </row>
    <row r="242" spans="1:7" ht="48" x14ac:dyDescent="0.2">
      <c r="A242" s="194" t="s">
        <v>572</v>
      </c>
      <c r="B242" s="127" t="s">
        <v>447</v>
      </c>
      <c r="C242" s="127" t="s">
        <v>448</v>
      </c>
      <c r="D242" s="127" t="s">
        <v>449</v>
      </c>
      <c r="E242" s="127" t="s">
        <v>450</v>
      </c>
      <c r="F242" s="127" t="s">
        <v>451</v>
      </c>
      <c r="G242" s="128" t="s">
        <v>452</v>
      </c>
    </row>
    <row r="243" spans="1:7" ht="202.5" customHeight="1" thickBot="1" x14ac:dyDescent="0.25">
      <c r="A243" s="190" t="s">
        <v>571</v>
      </c>
      <c r="B243" s="191" t="s">
        <v>484</v>
      </c>
      <c r="C243" s="192" t="s">
        <v>638</v>
      </c>
      <c r="D243" s="193">
        <v>2863857</v>
      </c>
      <c r="E243" s="193">
        <f>+D243</f>
        <v>2863857</v>
      </c>
      <c r="F243" s="193">
        <f>E243-D243</f>
        <v>0</v>
      </c>
      <c r="G243" s="190" t="s">
        <v>691</v>
      </c>
    </row>
    <row r="244" spans="1:7" x14ac:dyDescent="0.2">
      <c r="A244" s="184"/>
      <c r="B244" s="184"/>
      <c r="C244" s="184"/>
      <c r="D244" s="184"/>
      <c r="E244" s="184"/>
      <c r="F244" s="184"/>
      <c r="G244" s="184"/>
    </row>
    <row r="245" spans="1:7" x14ac:dyDescent="0.2">
      <c r="A245" s="184"/>
      <c r="B245" s="184"/>
      <c r="C245" s="184"/>
      <c r="D245" s="184"/>
      <c r="E245" s="184"/>
      <c r="F245" s="184"/>
      <c r="G245" s="184"/>
    </row>
    <row r="246" spans="1:7" x14ac:dyDescent="0.2">
      <c r="A246" s="184"/>
      <c r="B246" s="184"/>
      <c r="C246" s="184"/>
      <c r="D246" s="184"/>
      <c r="E246" s="184"/>
      <c r="F246" s="184"/>
      <c r="G246" s="184"/>
    </row>
    <row r="247" spans="1:7" ht="15.75" x14ac:dyDescent="0.25">
      <c r="A247" s="466" t="s">
        <v>637</v>
      </c>
      <c r="B247" s="466"/>
      <c r="C247" s="466"/>
      <c r="D247" s="466"/>
      <c r="E247" s="466"/>
      <c r="F247" s="466"/>
      <c r="G247" s="466"/>
    </row>
    <row r="248" spans="1:7" x14ac:dyDescent="0.2">
      <c r="A248" s="184"/>
      <c r="B248" s="184"/>
      <c r="C248" s="184"/>
      <c r="D248" s="184"/>
      <c r="E248" s="184"/>
      <c r="F248" s="184"/>
      <c r="G248" s="184"/>
    </row>
    <row r="249" spans="1:7" x14ac:dyDescent="0.2">
      <c r="A249" s="467" t="s">
        <v>587</v>
      </c>
      <c r="B249" s="467"/>
      <c r="C249" s="467"/>
      <c r="D249" s="467"/>
      <c r="E249" s="467"/>
      <c r="F249" s="467"/>
      <c r="G249" s="467"/>
    </row>
    <row r="250" spans="1:7" ht="13.5" thickBot="1" x14ac:dyDescent="0.25">
      <c r="A250" s="184"/>
      <c r="B250" s="184"/>
      <c r="C250" s="184"/>
      <c r="D250" s="184"/>
      <c r="E250" s="184"/>
      <c r="F250" s="184"/>
      <c r="G250" s="184"/>
    </row>
    <row r="251" spans="1:7" ht="48" x14ac:dyDescent="0.2">
      <c r="A251" s="194" t="s">
        <v>570</v>
      </c>
      <c r="B251" s="127" t="s">
        <v>447</v>
      </c>
      <c r="C251" s="127" t="s">
        <v>448</v>
      </c>
      <c r="D251" s="127" t="s">
        <v>449</v>
      </c>
      <c r="E251" s="127" t="s">
        <v>450</v>
      </c>
      <c r="F251" s="127" t="s">
        <v>451</v>
      </c>
      <c r="G251" s="128" t="s">
        <v>452</v>
      </c>
    </row>
    <row r="252" spans="1:7" ht="198" customHeight="1" thickBot="1" x14ac:dyDescent="0.25">
      <c r="A252" s="190" t="s">
        <v>571</v>
      </c>
      <c r="B252" s="191" t="s">
        <v>484</v>
      </c>
      <c r="C252" s="192" t="s">
        <v>638</v>
      </c>
      <c r="D252" s="193">
        <v>3219070</v>
      </c>
      <c r="E252" s="193">
        <v>3219070</v>
      </c>
      <c r="F252" s="193">
        <f>E252-D252</f>
        <v>0</v>
      </c>
      <c r="G252" s="190" t="s">
        <v>639</v>
      </c>
    </row>
  </sheetData>
  <mergeCells count="16">
    <mergeCell ref="A200:G200"/>
    <mergeCell ref="A202:G202"/>
    <mergeCell ref="A164:G164"/>
    <mergeCell ref="A166:G166"/>
    <mergeCell ref="A1:G30"/>
    <mergeCell ref="A41:G41"/>
    <mergeCell ref="A86:G86"/>
    <mergeCell ref="A122:G122"/>
    <mergeCell ref="A32:G32"/>
    <mergeCell ref="A34:G34"/>
    <mergeCell ref="A247:G247"/>
    <mergeCell ref="A249:G249"/>
    <mergeCell ref="A238:G238"/>
    <mergeCell ref="A240:G240"/>
    <mergeCell ref="A219:G219"/>
    <mergeCell ref="A221:G22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1a488d8f3b9bf50499171155a8ba331d">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b00f2a0b5ebf9868f61efc512b53dbb7"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30AA2F86-D124-484E-BACA-C0E06EDCC7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dcmitype/"/>
    <ds:schemaRef ds:uri="http://purl.org/dc/term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ebeef9ca-c00b-443c-ae4d-d16a6508f86d"/>
    <ds:schemaRef ds:uri="f00c05a3-a522-4b3b-aeec-75a37a6bc44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Vedran Benčić</cp:lastModifiedBy>
  <cp:lastPrinted>2021-02-12T16:16:31Z</cp:lastPrinted>
  <dcterms:created xsi:type="dcterms:W3CDTF">2008-10-17T11:51:54Z</dcterms:created>
  <dcterms:modified xsi:type="dcterms:W3CDTF">2021-02-19T17:05:01Z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