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OBJAVA 2Q 2020\"/>
    </mc:Choice>
  </mc:AlternateContent>
  <bookViews>
    <workbookView xWindow="-210" yWindow="0" windowWidth="29010" windowHeight="6015"/>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62913"/>
</workbook>
</file>

<file path=xl/calcChain.xml><?xml version="1.0" encoding="utf-8"?>
<calcChain xmlns="http://schemas.openxmlformats.org/spreadsheetml/2006/main">
  <c r="K43" i="19" l="1"/>
  <c r="K39" i="19"/>
  <c r="K40" i="19"/>
  <c r="K41" i="19"/>
  <c r="K42" i="19"/>
  <c r="K38" i="19"/>
  <c r="D35" i="24" l="1"/>
  <c r="D52" i="24" s="1"/>
  <c r="D39" i="24"/>
  <c r="D54" i="24" s="1"/>
  <c r="D56" i="24" l="1"/>
  <c r="D60" i="24" s="1"/>
  <c r="F58" i="24"/>
  <c r="F50" i="24"/>
  <c r="F48" i="24"/>
  <c r="F41" i="24"/>
  <c r="F42" i="24"/>
  <c r="F43" i="24"/>
  <c r="F44" i="24"/>
  <c r="F45" i="24"/>
  <c r="F46" i="24"/>
  <c r="F40" i="24"/>
  <c r="F37" i="24"/>
  <c r="F36" i="24"/>
  <c r="F39" i="24" l="1"/>
  <c r="F35" i="24"/>
  <c r="E39" i="24"/>
  <c r="E54" i="24" s="1"/>
  <c r="F54" i="24" s="1"/>
  <c r="E35" i="24"/>
  <c r="E52" i="24" s="1"/>
  <c r="E56" i="24" l="1"/>
  <c r="F52" i="24"/>
  <c r="E60" i="24" l="1"/>
  <c r="F60" i="24" s="1"/>
  <c r="F56" i="24"/>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3" i="22"/>
  <c r="H31" i="22"/>
  <c r="H32" i="22" s="1"/>
  <c r="K10" i="22"/>
  <c r="H47" i="21" l="1"/>
  <c r="H34" i="2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U37" i="22"/>
  <c r="W37" i="22" s="1"/>
  <c r="U36" i="22"/>
  <c r="W36"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T35" i="22" s="1"/>
  <c r="T38" i="22" s="1"/>
  <c r="T57" i="22" s="1"/>
  <c r="S10" i="22"/>
  <c r="S29" i="22" s="1"/>
  <c r="S35" i="22" s="1"/>
  <c r="S38" i="22" s="1"/>
  <c r="S57" i="22" s="1"/>
  <c r="R10" i="22"/>
  <c r="R29" i="22" s="1"/>
  <c r="R35" i="22" s="1"/>
  <c r="R38" i="22" s="1"/>
  <c r="R57" i="22" s="1"/>
  <c r="Q10" i="22"/>
  <c r="Q29" i="22" s="1"/>
  <c r="Q35" i="22" s="1"/>
  <c r="Q38" i="22" s="1"/>
  <c r="Q57" i="22" s="1"/>
  <c r="P10" i="22"/>
  <c r="P29" i="22" s="1"/>
  <c r="P35" i="22" s="1"/>
  <c r="P38" i="22" s="1"/>
  <c r="P57" i="22" s="1"/>
  <c r="O10" i="22"/>
  <c r="O29" i="22" s="1"/>
  <c r="O35" i="22" s="1"/>
  <c r="O38" i="22" s="1"/>
  <c r="O57" i="22" s="1"/>
  <c r="N10" i="22"/>
  <c r="N29" i="22" s="1"/>
  <c r="N35" i="22" s="1"/>
  <c r="N38" i="22" s="1"/>
  <c r="N57" i="22" s="1"/>
  <c r="M10" i="22"/>
  <c r="M29" i="22" s="1"/>
  <c r="M35" i="22" s="1"/>
  <c r="M38" i="22" s="1"/>
  <c r="M57" i="22" s="1"/>
  <c r="L10" i="22"/>
  <c r="L29" i="22" s="1"/>
  <c r="L35" i="22" s="1"/>
  <c r="L38" i="22" s="1"/>
  <c r="L57" i="22" s="1"/>
  <c r="K29" i="22"/>
  <c r="K35" i="22" s="1"/>
  <c r="K38" i="22" s="1"/>
  <c r="K57" i="22" s="1"/>
  <c r="J10" i="22"/>
  <c r="J29" i="22" s="1"/>
  <c r="J35" i="22" s="1"/>
  <c r="J38" i="22" s="1"/>
  <c r="J57" i="22" s="1"/>
  <c r="I10" i="22"/>
  <c r="I29" i="22" s="1"/>
  <c r="I35" i="22" s="1"/>
  <c r="I38" i="22" s="1"/>
  <c r="I57" i="22" s="1"/>
  <c r="H10" i="22"/>
  <c r="H29" i="22" s="1"/>
  <c r="H35" i="22" s="1"/>
  <c r="H38" i="22" s="1"/>
  <c r="H57"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24" i="20"/>
  <c r="I27" i="20" s="1"/>
  <c r="K60" i="19"/>
  <c r="K14" i="19"/>
  <c r="K61" i="19" s="1"/>
  <c r="J60" i="19"/>
  <c r="I75" i="18"/>
  <c r="I131" i="18" s="1"/>
  <c r="I47" i="21"/>
  <c r="I44" i="18"/>
  <c r="H61" i="19"/>
  <c r="I55" i="20"/>
  <c r="I34" i="21"/>
  <c r="W61" i="22"/>
  <c r="U35" i="22"/>
  <c r="W35" i="22" s="1"/>
  <c r="W38" i="22" s="1"/>
  <c r="W57" i="22" s="1"/>
  <c r="H57" i="20"/>
  <c r="H59" i="20" s="1"/>
  <c r="I14" i="19"/>
  <c r="I61" i="19" s="1"/>
  <c r="I63" i="19" s="1"/>
  <c r="H72" i="18"/>
  <c r="H60" i="19"/>
  <c r="J14" i="19"/>
  <c r="J61" i="19" s="1"/>
  <c r="U61" i="22"/>
  <c r="I9" i="18"/>
  <c r="I42" i="20"/>
  <c r="W59" i="22"/>
  <c r="W60" i="22" s="1"/>
  <c r="U59" i="22"/>
  <c r="U60" i="22" s="1"/>
  <c r="W31" i="22"/>
  <c r="W32" i="22" s="1"/>
  <c r="U31" i="22"/>
  <c r="U32" i="22" s="1"/>
  <c r="W33" i="22"/>
  <c r="U33" i="22"/>
  <c r="W10" i="22"/>
  <c r="W29" i="22" s="1"/>
  <c r="U10" i="22"/>
  <c r="U29" i="22" s="1"/>
  <c r="I62" i="19" l="1"/>
  <c r="I66" i="19" s="1"/>
  <c r="I89" i="19" s="1"/>
  <c r="I57" i="20"/>
  <c r="I59" i="20" s="1"/>
  <c r="K64" i="19"/>
  <c r="K63" i="19"/>
  <c r="K62" i="19"/>
  <c r="K66" i="19" s="1"/>
  <c r="J63" i="19"/>
  <c r="I72" i="18"/>
  <c r="U38" i="22"/>
  <c r="U57" i="22" s="1"/>
  <c r="H64" i="19"/>
  <c r="I49" i="21"/>
  <c r="I51" i="21" s="1"/>
  <c r="I64" i="19"/>
  <c r="H62" i="19"/>
  <c r="H66" i="19" s="1"/>
  <c r="H89" i="19" s="1"/>
  <c r="H63" i="19"/>
  <c r="J62" i="19"/>
  <c r="J66" i="19" s="1"/>
  <c r="J89" i="19" s="1"/>
  <c r="J64" i="19"/>
  <c r="I67" i="19" l="1"/>
  <c r="K67" i="19"/>
  <c r="H67" i="19"/>
  <c r="I68" i="19"/>
  <c r="K68" i="19"/>
  <c r="K89" i="19"/>
  <c r="K101" i="19" s="1"/>
  <c r="J101" i="19"/>
  <c r="H68" i="19"/>
  <c r="H101" i="19"/>
  <c r="J67" i="19"/>
  <c r="J68" i="19"/>
  <c r="I101" i="19"/>
</calcChain>
</file>

<file path=xl/sharedStrings.xml><?xml version="1.0" encoding="utf-8"?>
<sst xmlns="http://schemas.openxmlformats.org/spreadsheetml/2006/main" count="678" uniqueCount="568">
  <si>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</si>
  <si>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</si>
  <si>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</si>
  <si>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</si>
  <si>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</si>
  <si>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</si>
  <si>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</si>
  <si>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</si>
  <si>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</si>
  <si>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</si>
  <si>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</si>
  <si>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</si>
  <si>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</si>
  <si>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</si>
  <si>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</si>
  <si>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</si>
  <si>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</si>
  <si>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</si>
  <si>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</si>
  <si>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</si>
  <si>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</si>
  <si>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</si>
  <si>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</si>
  <si>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</si>
  <si>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</si>
  <si>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</si>
  <si>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</si>
  <si>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</si>
  <si>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</si>
  <si>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</si>
  <si>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</si>
  <si>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</si>
  <si>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</si>
  <si>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</si>
  <si>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</si>
  <si>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</si>
  <si>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</si>
  <si>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</si>
  <si>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</si>
  <si>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</si>
  <si>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</si>
  <si>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</si>
  <si>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</si>
  <si>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</si>
  <si>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</si>
  <si>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</si>
  <si>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</si>
  <si>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</si>
  <si>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</si>
  <si>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</si>
  <si>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</si>
  <si>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</si>
  <si>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</si>
  <si>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</si>
  <si>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</si>
  <si>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</si>
  <si>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</si>
  <si>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</si>
  <si>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</si>
  <si>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</si>
  <si>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</si>
  <si>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</si>
  <si>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</si>
  <si>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</si>
  <si>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</si>
  <si>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</si>
  <si>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</si>
  <si>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</si>
  <si>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</si>
  <si>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</si>
  <si>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</si>
  <si>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</si>
  <si>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</si>
  <si>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</si>
  <si>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</si>
  <si>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</si>
  <si>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</si>
  <si>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</si>
  <si>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</si>
  <si>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</si>
  <si>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</si>
  <si>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</si>
  <si>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</si>
  <si>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</si>
  <si>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</si>
  <si>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</si>
  <si>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</si>
  <si>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</si>
  <si>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</si>
  <si>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</si>
  <si>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</si>
  <si>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</si>
  <si>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</si>
  <si>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</si>
  <si>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</si>
  <si>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</si>
  <si>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</si>
  <si>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</si>
  <si>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</si>
  <si>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</si>
  <si>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</si>
  <si>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</si>
  <si>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</si>
  <si>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</si>
  <si>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</si>
  <si>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</si>
  <si>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</si>
  <si>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</si>
  <si>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</si>
  <si>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</si>
  <si>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</si>
  <si>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</si>
  <si>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</si>
  <si>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</si>
  <si>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</si>
  <si>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</si>
  <si>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</si>
  <si>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</si>
  <si>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</si>
  <si>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</si>
  <si>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</si>
  <si>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</si>
  <si>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</si>
  <si>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</si>
  <si>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</si>
  <si>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</si>
  <si>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</si>
  <si>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</si>
  <si>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</si>
  <si>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</si>
  <si>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</si>
  <si>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</si>
  <si>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</si>
  <si>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</si>
  <si>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</si>
  <si>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</si>
  <si>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</si>
  <si>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</si>
  <si>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</si>
  <si>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</si>
  <si>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</si>
  <si>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</si>
  <si>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</si>
  <si>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</si>
  <si>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</si>
  <si>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</si>
  <si>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</si>
  <si>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</si>
  <si>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</si>
  <si>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</si>
  <si>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</si>
  <si>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</si>
  <si>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</si>
  <si>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</si>
  <si>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</si>
  <si>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</si>
  <si>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</si>
  <si>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</si>
  <si>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</si>
  <si>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</si>
  <si>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</si>
  <si>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</si>
  <si>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</si>
  <si>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</si>
  <si>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</si>
  <si>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</si>
  <si>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</si>
  <si>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</si>
  <si>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</si>
  <si>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</si>
  <si>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</si>
  <si>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</si>
  <si>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</si>
  <si>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</si>
  <si>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</si>
  <si>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</si>
  <si>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</si>
  <si>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</si>
  <si>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</si>
  <si>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</si>
  <si>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</si>
  <si>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</si>
  <si>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</si>
  <si>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</si>
  <si>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</si>
  <si>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</si>
  <si>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</si>
  <si>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</si>
  <si>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</si>
  <si>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</si>
  <si>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</si>
  <si>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</si>
  <si>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</si>
  <si>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</si>
  <si>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</si>
  <si>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</si>
  <si>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</si>
  <si>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</si>
  <si>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</si>
  <si>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</si>
  <si>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</si>
  <si>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</si>
  <si>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</si>
  <si>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</si>
  <si>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</si>
  <si>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</si>
  <si>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</si>
  <si>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</si>
  <si>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</si>
  <si>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</si>
  <si>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</si>
  <si>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</si>
  <si>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</si>
  <si>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</si>
  <si>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</si>
  <si>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</si>
  <si>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</si>
  <si>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</si>
  <si>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</si>
  <si>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</si>
  <si>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</si>
  <si>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</si>
  <si>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</si>
  <si>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</si>
  <si>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</si>
  <si>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</si>
  <si>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</si>
  <si>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</si>
  <si>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</si>
  <si>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</si>
  <si>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</si>
  <si>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</si>
  <si>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</si>
  <si>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</si>
  <si>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</si>
  <si>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</si>
  <si>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</si>
  <si>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</si>
  <si>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</si>
  <si>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</si>
  <si>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</si>
  <si>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</si>
  <si>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</si>
  <si>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</si>
  <si>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</si>
  <si>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</si>
  <si>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</si>
  <si>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</si>
  <si>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</si>
  <si>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</si>
  <si>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</si>
  <si>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</si>
  <si>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</si>
  <si>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</si>
  <si>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</si>
  <si>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</si>
  <si>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</si>
  <si>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</si>
  <si>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</si>
  <si>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</si>
  <si>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</si>
  <si>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</si>
  <si>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</si>
  <si>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</si>
  <si>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</si>
  <si>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</si>
  <si>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</si>
  <si>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</si>
  <si>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</si>
  <si>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</si>
  <si>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</si>
  <si>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</si>
  <si>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</si>
  <si>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</si>
  <si>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</si>
  <si>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</si>
  <si>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</si>
  <si>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</si>
  <si>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</si>
  <si>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</si>
  <si>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</si>
  <si>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</si>
  <si>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</si>
  <si>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</si>
  <si>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</si>
  <si>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</si>
  <si>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</si>
  <si>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</si>
  <si>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</si>
  <si>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</si>
  <si>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</si>
  <si>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</si>
  <si>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</si>
  <si>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</si>
  <si>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</si>
  <si>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</si>
  <si>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</si>
  <si>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</si>
  <si>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</si>
  <si>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</si>
  <si>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</si>
  <si>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</si>
  <si>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</si>
  <si>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</si>
  <si>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</si>
  <si>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</si>
  <si>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</si>
  <si>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</si>
  <si>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</si>
  <si>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</si>
  <si>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</si>
  <si>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</si>
  <si>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</si>
  <si>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</si>
  <si>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</si>
  <si>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</si>
  <si>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</si>
  <si>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</si>
  <si>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</si>
  <si>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</si>
  <si>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</si>
  <si>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</si>
  <si>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</si>
  <si>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</si>
  <si>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</si>
  <si>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</si>
  <si>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</si>
  <si>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</si>
  <si>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</si>
  <si>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</si>
  <si>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</si>
  <si>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</si>
  <si>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</si>
  <si>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</si>
  <si>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</si>
  <si>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</si>
  <si>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</si>
  <si>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</si>
  <si>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</si>
  <si>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</si>
  <si>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</si>
  <si>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</si>
  <si>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</si>
  <si>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</si>
  <si>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</si>
  <si>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</si>
  <si>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</si>
  <si>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</si>
  <si>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</si>
  <si>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</si>
  <si>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</si>
  <si>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</si>
  <si>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</si>
  <si>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</si>
  <si>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</si>
  <si>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</si>
  <si>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</si>
  <si>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</si>
  <si>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</si>
  <si>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</si>
  <si>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</si>
  <si>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</si>
  <si>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</si>
  <si>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</si>
  <si>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</si>
  <si>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</si>
  <si>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</si>
  <si>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</si>
  <si>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</si>
  <si>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</si>
  <si>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</si>
  <si>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</si>
  <si>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</si>
  <si>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</si>
  <si>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</si>
  <si>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</si>
  <si>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</si>
  <si>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</si>
  <si>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</si>
  <si>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</si>
  <si>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</si>
  <si>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</si>
  <si>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</si>
  <si>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</si>
  <si>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</si>
  <si>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</si>
  <si>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</si>
  <si>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</si>
  <si>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</si>
  <si>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</si>
  <si>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</si>
  <si>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</si>
  <si>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</si>
  <si>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</si>
  <si>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</si>
  <si>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</si>
  <si>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</si>
  <si>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</si>
  <si>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</si>
  <si>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</si>
  <si>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</si>
  <si>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</si>
  <si>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</si>
  <si>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</si>
  <si>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</si>
  <si>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</si>
  <si>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</si>
  <si>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</si>
  <si>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</si>
  <si>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</si>
  <si>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</si>
  <si>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</si>
  <si>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</si>
  <si>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</si>
  <si>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</si>
  <si>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</si>
  <si>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</si>
  <si>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</si>
  <si>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</si>
  <si>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</si>
  <si>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</si>
  <si>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</si>
  <si>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</si>
  <si>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</si>
  <si>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</si>
  <si>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</si>
  <si>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</si>
  <si>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</si>
  <si>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</si>
  <si>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</si>
  <si>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</si>
  <si>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</si>
  <si>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</si>
  <si>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</si>
  <si>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</si>
  <si>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30577</t>
  </si>
  <si>
    <t>529900DUWS1DGNEK4C68</t>
  </si>
  <si>
    <t>Valamar Riviera d.d.</t>
  </si>
  <si>
    <t>Poreč</t>
  </si>
  <si>
    <t>Stancija Kaligari 1</t>
  </si>
  <si>
    <t>uprava@riviera.hr</t>
  </si>
  <si>
    <t>www.valamar-riviera.com</t>
  </si>
  <si>
    <t>Sopta Anka</t>
  </si>
  <si>
    <t>052 408 188</t>
  </si>
  <si>
    <t>anka.sopta@riviera.hr</t>
  </si>
  <si>
    <t>Obveznik: Valamar Riviera d.d.</t>
  </si>
  <si>
    <t>DRUŠTVO</t>
  </si>
  <si>
    <t>AOP oznaka</t>
  </si>
  <si>
    <t>Objašnjenje</t>
  </si>
  <si>
    <t>POSLOVNI PRIHODI (AOP 126+127+128+129+130)</t>
  </si>
  <si>
    <t>125</t>
  </si>
  <si>
    <t xml:space="preserve">  I. Prihodi od prodaje s poduzetnicima unutar grupe i prihodi od prodaje (izvan grupe)</t>
  </si>
  <si>
    <t>126+127</t>
  </si>
  <si>
    <t xml:space="preserve">  II. Prihodi na temelju upotrebe vlastitih proizvoda, roba i usluga, ostali poslovni prihodi s poduzetnicima unutar grupe te ostali poslovni prihodi (izvan grupe)</t>
  </si>
  <si>
    <t>128+129+130</t>
  </si>
  <si>
    <t>POSLOVNI RASHODI (AOP 133+137+141+142+143+146+153)</t>
  </si>
  <si>
    <t>131</t>
  </si>
  <si>
    <t xml:space="preserve">  I. Materijalni troškovi</t>
  </si>
  <si>
    <t>133</t>
  </si>
  <si>
    <t xml:space="preserve">  II. Troškovi osoblja</t>
  </si>
  <si>
    <t>137</t>
  </si>
  <si>
    <t xml:space="preserve">  III. Amortizacija</t>
  </si>
  <si>
    <t>141</t>
  </si>
  <si>
    <t xml:space="preserve">  IV. Ostali troškovi</t>
  </si>
  <si>
    <t>142</t>
  </si>
  <si>
    <t xml:space="preserve">  V. Vrijednosna usklađenja</t>
  </si>
  <si>
    <t>143</t>
  </si>
  <si>
    <t xml:space="preserve">  VI. Rezerviranja</t>
  </si>
  <si>
    <t>146</t>
  </si>
  <si>
    <t xml:space="preserve">  VIII. Ostali poslovni rashodi</t>
  </si>
  <si>
    <t>153</t>
  </si>
  <si>
    <t>FINANCIJSKI PRIHODI</t>
  </si>
  <si>
    <t>154</t>
  </si>
  <si>
    <t>FINANCIJSKI RASHODI</t>
  </si>
  <si>
    <t>165</t>
  </si>
  <si>
    <t>UKUPNI PRIHODI (AOP 125+154)</t>
  </si>
  <si>
    <t>177</t>
  </si>
  <si>
    <t>UKUPNI RASHODI (AOP 131+165)</t>
  </si>
  <si>
    <t>178</t>
  </si>
  <si>
    <t>DOBIT ILI GUBITAK PRIJE OPOREZIVANJA (AOP 177-178)</t>
  </si>
  <si>
    <t>179</t>
  </si>
  <si>
    <t>POREZ NA DOBIT</t>
  </si>
  <si>
    <t>182</t>
  </si>
  <si>
    <t>DOBIT RAZDOBLJA (AOP 179-182)</t>
  </si>
  <si>
    <t>184</t>
  </si>
  <si>
    <t xml:space="preserve">Razlika </t>
  </si>
  <si>
    <t> 30.06.2020</t>
  </si>
  <si>
    <t>stanje na dan 30.06.2020</t>
  </si>
  <si>
    <t>u razdoblju 01.01.2020 do 30.06.2020</t>
  </si>
  <si>
    <t>Rekapitulacija usklada TFI-POD Računa dobiti i gubitka za drugo tromjesečje 2019. godine</t>
  </si>
  <si>
    <t>TFI-POD RAČUN DOBITI I GUBITKA
u razdoblju od 1.1.2019. do 30.6.2019.
(u tisućama kuna)</t>
  </si>
  <si>
    <t>HRK 4.381 tis. predstavlja iskazivanje pojedinih stavki sukladno neto metodologiji (ranije detaljnije pojašnjeno).</t>
  </si>
  <si>
    <t>HRK 4.381 tis. predstavlja iskazivanje sukladno neto metodologiji stavki "Tečajne razlike i drugi rashodi" (AOP 169; HRK 2.984 tis.), "Nerealizirani gubici (rashodi) od financijske imovine" (AOP 170; HRK 1.397 tis.).
Napomena: Prethodno iskazano sukladno bruto metodologiji s protustavkama "Tečajne razlike i ostali financijski prihodi" (AOP 162) te "Nerealizirani dobici (prihodi) od financijske imovine" (AOP 163).</t>
  </si>
  <si>
    <t>HRK 1.711 tis. predstavlja reklasificiran dio stavke "Ostali troškovi" (AOP 142) u stavku "Materijalni troškovi" (AOP 133).</t>
  </si>
  <si>
    <t>TFI-POD Kumulativ
objavljeno</t>
  </si>
  <si>
    <t>TFI-POD Kumulativ
reklasificirano</t>
  </si>
  <si>
    <t>HRK 4.381 tis. predstavlja iskazivanje sukladno neto metodologiji stavki "Tečajne razlike i ostali financijski prihodi" (AOP 162; HRK 2.984 tis.) te"Nerealizirani dobici (prihodi) od financijske imovine" (AOP 163; HRK 1.397 tis.).
HRK 1.214 tis. koja predstavlja reklasificiran dio stavke "Nerealizirani dobici (prihodi) od financijske imovine" (AOP 163) u stavku "Ostali financijski prihodi" (AOP 164).
Napomena: Prethodno iskazano sukladno bruto metodologiji s protustavkama Tečajne razlike i drugi rashodi" (AOP 169) te "Nerealizirani gubici (rashodi) od financijske imovine" (AOP 170).</t>
  </si>
  <si>
    <t>BILJEŠKE UZ FINANCIJSKE IZVJEŠTAJE ZA POLUGODIŠNJE RAZDOBLJE KOJE ZAVRŠAVA 30. LIPNJA 2020. GODINE</t>
  </si>
  <si>
    <t>BILJEŠKA 1 – OPĆI PODACI</t>
  </si>
  <si>
    <t>Valamar Riviera d.d., Poreč („Društvo“) osnovano je i registrirano u skladu sa zakonima Republike Hrvatske. Osnovna djelatnost Društva je pružanje usluga smještaja u hotelima, turističkim naseljima i kampovima, pripremanje hrane i pružanje usluga prehrane te pripremanje i usluživanje pića i napitaka. Sjedište Društva nalazi se u Poreču, Stancija Kaligari 1.</t>
  </si>
  <si>
    <r>
      <t xml:space="preserve">Nekonsolidirane izvještaje za polugodišnje razdoblje završeno 30. lipnja 2020. godine odobrila je Uprava u Poreču </t>
    </r>
    <r>
      <rPr>
        <sz val="9"/>
        <color theme="1"/>
        <rFont val="Arial"/>
        <family val="2"/>
        <charset val="238"/>
      </rPr>
      <t xml:space="preserve">29. </t>
    </r>
    <r>
      <rPr>
        <sz val="9"/>
        <color rgb="FF000000"/>
        <rFont val="Arial"/>
        <family val="2"/>
        <charset val="238"/>
      </rPr>
      <t>srpnja 2020. godine.</t>
    </r>
  </si>
  <si>
    <t>Nekonsolidirani financijski izvještaji za polugodišnje razdoblje nisu revidirani.</t>
  </si>
  <si>
    <t>BILJEŠKA 2 – ZNAČAJNE RAČUNOVODSTVENE POLITIKE</t>
  </si>
  <si>
    <t>2.1  Osnove sastavljanja</t>
  </si>
  <si>
    <t>Nekonsolidirani financijski izvještaji za polugodišnje razdoblje pripremljeni su na temelju istih računovodstvenih politika, prikaza i metoda izračuna koji su se koristili prilikom pripreme godišnjih konsolidiranih financijskih izvještaja Društva na 31. prosinca 2019. godine.</t>
  </si>
  <si>
    <t xml:space="preserve">Zbog novonastalih okolnosti uzrokovanih pojavom pandemije COVID-19 Republika Hrvatska je donijela paket mjera za industrije koje su izrazito pogođene pandemijom, među kojima je i davanje državnih potpora u obliku uplata i/ili smanjenja obveze. Društvo je primatelj određenih državnih potpora kroz navedeni paket mjera u značajnim iznosima. Shodno tome, usvojena je računovodstvena politika za prikazivanje državnih potpora sukladno MRS-u 20. </t>
  </si>
  <si>
    <t>Društvo je odabralo prezentaciju državnih potpora povezanih s dobiti kao odbitnu stavku iskaznih povezanih rashoda u istom razdoblju. Ovaj pristup primjenjuje se konzistentno na sve slične državne potpore.</t>
  </si>
  <si>
    <t>Potpore koje se odnose na otpis obveze koje su prikazane u računu dobiti i gubitka prethodne godine iskazuju se kao prihodi.</t>
  </si>
  <si>
    <t>BILJEŠKA 3 – DUGOTRAJNA MATERIJALNA I NEMATERIJALNA IMOVINA</t>
  </si>
  <si>
    <t xml:space="preserve">Tijekom polugodišnjeg razdoblja završenog 30. lipnja 2020. godine, Društvo je nabavilo imovinu u iznosu 365.734 tisuća kuna.  </t>
  </si>
  <si>
    <t>BILJEŠKA 4 – PROCJENA FER VRIJEDNOSTI</t>
  </si>
  <si>
    <t>Fer vrijednost financijskih instrumenata kojima se trguje na aktivnim tržištima temelji se na kotiranim tržišnim cijenama na dan izvještavanja. Kotirana tržišna cijena koja se koristi za utvrđivanje fer vrijednosti financijske imovine predstavlja tekuću cijenu ponude. Fer vrijednost financijskih instrumenata kojima se ne trguje na aktivnom tržištu određena je uporabom tehnika procjena vrijednosti. Društvo koristi razne metode i utvrđuju pretpostavke koje se temelje na tržišnim uvjetima na dan izvještavanja.</t>
  </si>
  <si>
    <t>Knjigovodstvena vrijednost potraživanja od kupaca umanjena za ispravak vrijednosti i obveza prema dobavljačima uglavnom odgovara njihovoj fer vrijednosti.</t>
  </si>
  <si>
    <t>Za dugoročni dug koriste se tržišne cijene za slične instrumente na aktivnom tržištu. Za potrebe objavljivanja, fer vrijednost financijskih obveza procjenjuje se diskontiranjem budućih ugovornih novčanih tokova po tekućoj tržišnoj kamatnoj stopi koja je dostupna Društvu za slične financijske instrumente.</t>
  </si>
  <si>
    <t>Hijerarhija fer vrijednosti</t>
  </si>
  <si>
    <t>MSFI 13 utvrđuje hijerarhiju tehnika procjene vrijednosti na temelju vidljivosti ili nevidljivosti inputa. Vidljivi inputi odražavaju tržišne podatke iz neovisnih izvora, dok nevidljivi inputi odražavaju tržišne pretpostavke Društva. Ove dvije vrste inputa stvaraju sljedeću hijerarhiju fer vrijednosti:</t>
  </si>
  <si>
    <r>
      <t>·</t>
    </r>
    <r>
      <rPr>
        <sz val="7"/>
        <color rgb="FF000000"/>
        <rFont val="Times New Roman"/>
        <family val="1"/>
        <charset val="238"/>
      </rPr>
      <t xml:space="preserve">         </t>
    </r>
    <r>
      <rPr>
        <sz val="9"/>
        <color rgb="FF000000"/>
        <rFont val="Arial"/>
        <family val="2"/>
        <charset val="238"/>
      </rPr>
      <t>Razina 1 – Kotirane cijene (nekorigirane) na aktivnim tržištima za identičnu imovinu ili obveze.</t>
    </r>
  </si>
  <si>
    <r>
      <t>·</t>
    </r>
    <r>
      <rPr>
        <sz val="7"/>
        <color rgb="FF000000"/>
        <rFont val="Times New Roman"/>
        <family val="1"/>
        <charset val="238"/>
      </rPr>
      <t xml:space="preserve">         </t>
    </r>
    <r>
      <rPr>
        <sz val="9"/>
        <color rgb="FF000000"/>
        <rFont val="Arial"/>
        <family val="2"/>
        <charset val="238"/>
      </rPr>
      <t>Razina 2 – Inputi koji ne predstavljaju kotirane cijene uključene u razinu 1, a radi se o vidljivim inputima za imovinu ili obvezu, bilo izravno (kao cijene) ili neizravno (izvedeni iz cijena).</t>
    </r>
  </si>
  <si>
    <r>
      <t>·</t>
    </r>
    <r>
      <rPr>
        <sz val="7"/>
        <color rgb="FF000000"/>
        <rFont val="Times New Roman"/>
        <family val="1"/>
        <charset val="238"/>
      </rPr>
      <t xml:space="preserve">         </t>
    </r>
    <r>
      <rPr>
        <sz val="9"/>
        <color rgb="FF000000"/>
        <rFont val="Arial"/>
        <family val="2"/>
        <charset val="238"/>
      </rPr>
      <t>Razina 3 – Inputi za imovinu ili obvezu koji se ne temelje na vidljivim tržišnim podacima (nevidljivi inputi).</t>
    </r>
  </si>
  <si>
    <t xml:space="preserve">Sljedeća tabela prikazuje imovinu i obveze mjerene po fer vrijednosti na dan: </t>
  </si>
  <si>
    <t>(u tisućama kuna)</t>
  </si>
  <si>
    <t>Razina 1</t>
  </si>
  <si>
    <t>Razina 2</t>
  </si>
  <si>
    <t>Razina 3</t>
  </si>
  <si>
    <t>Ukupno</t>
  </si>
  <si>
    <t>Stanje 31. prosinca 2019.</t>
  </si>
  <si>
    <t>Imovina iskazana po fer vrijednosti</t>
  </si>
  <si>
    <t>Financijska imovina - vlasničke vrijednosnice</t>
  </si>
  <si>
    <t>-</t>
  </si>
  <si>
    <t>Derivativni financijski instrumenti</t>
  </si>
  <si>
    <t>Ukupno imovina iskazana po fer vrijednosti</t>
  </si>
  <si>
    <t>Obveze iskazane po fer vrijednosti</t>
  </si>
  <si>
    <t>Ukupno obveze iskazane po fer vrijednosti</t>
  </si>
  <si>
    <t>Stanje 30. lipnja 2020.</t>
  </si>
  <si>
    <t>BILJEŠKA 5 – POREZ NA DOBIT</t>
  </si>
  <si>
    <t xml:space="preserve">Porez na dobit obuhvaća: </t>
  </si>
  <si>
    <t>Siječanj - Lipanj 2020.</t>
  </si>
  <si>
    <t>Tekući porez</t>
  </si>
  <si>
    <t xml:space="preserve">Odgođeni porez </t>
  </si>
  <si>
    <t>Porezni (prihod)/rashod</t>
  </si>
  <si>
    <t>BILJEŠKA 6 – POTENCIJALNE I PREUZETE OBVEZE</t>
  </si>
  <si>
    <t>BILJEŠKA 7 – TRANSAKCIJE S POVEZANIM STRANKAMA</t>
  </si>
  <si>
    <t>Transakcije s povezanim strankama su kako slijedi:</t>
  </si>
  <si>
    <t>Siječanj - Lipanj 2019.</t>
  </si>
  <si>
    <t>Prodaja dobara i usluga</t>
  </si>
  <si>
    <t xml:space="preserve">Ovisna društva </t>
  </si>
  <si>
    <t>Ostale stranke povezane s vlasnicima i nadzornim tijelima</t>
  </si>
  <si>
    <t>Društva povezana sudjelujućim interesom</t>
  </si>
  <si>
    <t>Kupovina usluga</t>
  </si>
  <si>
    <t>Ovisna društva</t>
  </si>
  <si>
    <t>Prihod od dividendi</t>
  </si>
  <si>
    <t>Stanje na 31. prosinca 2019.</t>
  </si>
  <si>
    <t>Stanje na 30. lipnja 2020.</t>
  </si>
  <si>
    <t>Kupci i ostala potraživanja</t>
  </si>
  <si>
    <t>Ostala potraživanja</t>
  </si>
  <si>
    <t>Dobavljači i ostale obveze</t>
  </si>
  <si>
    <t>Dani krediti</t>
  </si>
  <si>
    <t>Porez na dobit tijekom razdoblja u 2020. godini Društvo računa korištenjem porezne stope koja bi bila primjenjiva na očekivanu ukupnu godišnju zaradu, sukladno MRS-u 34.</t>
  </si>
  <si>
    <t>Ukupne potpore zbog utjecaja pandemije primljenih tijekom polugodišnjeg razdoblja završenog 30. lipnja 2020. godine iznose za Društvo 52.350 tisuća kuna.</t>
  </si>
  <si>
    <t>Ugovorene buduće obveze Društva za investicije u turističke objekte na dan 30. lipnja 2020. godine iznose 535.243 tisuća kuna.</t>
  </si>
  <si>
    <t>Tijekom polugodišnjeg razdoblja završenog 30. lipnja 2020. godine, Društvo je prodalo imovinu s knjigovodstvenom vrijednošću 1.136 tisuća kuna, što je rezultiralo dobitkom od prodaje u iznosu 1.886 tisuća kuna.</t>
  </si>
  <si>
    <t>BILJEŠKE UZ FINANCIJSKE IZVJEŠTAJE - TFI
(sastavljaju se za tromjesečna izvještajna razdoblja)
Naziv izdavatelja:   Valamar Riviera d.d.
OIB:   36201212847
Izvještajno razdoblje: 01.01.2020. do 30.06.2020.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Detaljnije informacije o poslovnim rezultatima i događajima koji su značajni za razumijevanje promjena u financijskim izvještajima dostupne su u objavljenom PDF dokumentu "Rezultati poslovanja 1.1.2020. – 30.6.2020." koji je istovremeno s ovim dokumentom objavljen na internetskim stranicama HANFA-e, Zagrebačke burze i Izdavatelja te u bilješkama u nastavku.
Društvo Valamar Riviera d.d. u nastavku predstavlja tablicu usporedbe stavki TFI POD financijskih izvještaja sukladno neto metodologiji za 2019. godinu.</t>
  </si>
  <si>
    <r>
      <t xml:space="preserve">Nekonsolidirani financijski izvještaji Društva za polugodišnje razdoblje završeno 30. lipnja 2020. sastavljeni su sukladno Međunarodnom računovodstvenom standardu (MRS) 34 – </t>
    </r>
    <r>
      <rPr>
        <i/>
        <sz val="9"/>
        <color rgb="FF000000"/>
        <rFont val="Arial"/>
        <family val="2"/>
        <charset val="238"/>
      </rPr>
      <t>Financijsko izvještavanje tijekom godine</t>
    </r>
    <r>
      <rPr>
        <sz val="9"/>
        <color rgb="FF000000"/>
        <rFont val="Arial"/>
        <family val="2"/>
        <charset val="238"/>
      </rPr>
      <t>. Nekonsolidirani izvještaji za polugodišnje razdoblje ne uključuju sve informacije i objave koje su obavezne za godišnje nekonsolidirane financijske izvještaje te ih se treba promatrati zajedno s godišnjim nekonsolidiranim financijskim izvještajima Društva na 31. prosinca 2019. godine koja su dostupna na internetskim stranicama HANFA-e, Zagrebačke burze i Društva.</t>
    </r>
  </si>
  <si>
    <t>2.2 Vremenska neograničenost poslovanja</t>
  </si>
  <si>
    <t>2.3 Ključne računovodstvene procjene</t>
  </si>
  <si>
    <t>Polugodišnji financijski izvještaji Društva sastavljeni su po načelu neograničenog vremena poslovanja.</t>
  </si>
  <si>
    <t>Prilikom izrade financijskih izvještaja za šestomjesečno razdoblje završeno 30. lipnja 2020. godine nije bilo promjena u ključnim računovodstvenim procjenama u odnosu na procjene korištene prilikom izrade godišnjih financijskih izvještaja na dan 31. prosinca 2019. godine. Društvo će po okončanju turističke sezone napraviti procjenu postoje li indikacije umanjenja vrijednosti dugotrajne materijalne i nematerijalne imovine.</t>
  </si>
  <si>
    <t>2.4  Značajne računovodstvene politike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</si>
</sst>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00"/>
    <numFmt numFmtId="166" formatCode="#,##0;[Black]\(#,##0\);\-"/>
  </numFmts>
  <fonts count="5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9"/>
      <color theme="1"/>
      <name val="Arial"/>
      <family val="2"/>
      <charset val="238"/>
    </font>
    <font>
      <sz val="9"/>
      <color theme="1"/>
      <name val="Arial"/>
      <family val="2"/>
      <charset val="238"/>
    </font>
    <font>
      <sz val="9"/>
      <color rgb="FFFF0000"/>
      <name val="Arial"/>
      <family val="2"/>
      <charset val="238"/>
    </font>
    <font>
      <i/>
      <sz val="9"/>
      <color theme="1"/>
      <name val="Arial"/>
      <family val="2"/>
      <charset val="238"/>
    </font>
    <font>
      <b/>
      <i/>
      <sz val="9"/>
      <color theme="1"/>
      <name val="Arial"/>
      <family val="2"/>
      <charset val="238"/>
    </font>
    <font>
      <b/>
      <sz val="9"/>
      <color rgb="FFFF0000"/>
      <name val="Arial"/>
      <family val="2"/>
      <charset val="238"/>
    </font>
    <font>
      <b/>
      <sz val="9"/>
      <color rgb="FF333399"/>
      <name val="Arial"/>
      <family val="2"/>
      <charset val="238"/>
    </font>
    <font>
      <sz val="9"/>
      <color rgb="FF333399"/>
      <name val="Arial"/>
      <family val="2"/>
      <charset val="238"/>
    </font>
    <font>
      <b/>
      <sz val="12"/>
      <color rgb="FF002060"/>
      <name val="Arial"/>
      <family val="2"/>
      <charset val="238"/>
    </font>
    <font>
      <b/>
      <sz val="10"/>
      <color rgb="FF1563A8"/>
      <name val="Arial"/>
      <family val="2"/>
      <charset val="238"/>
    </font>
    <font>
      <sz val="12"/>
      <color rgb="FFFFFFFF"/>
      <name val="Arial"/>
      <family val="2"/>
      <charset val="238"/>
    </font>
    <font>
      <sz val="9"/>
      <color rgb="FF000000"/>
      <name val="Arial"/>
      <family val="2"/>
      <charset val="238"/>
    </font>
    <font>
      <b/>
      <sz val="9"/>
      <color rgb="FF000000"/>
      <name val="Arial"/>
      <family val="2"/>
      <charset val="238"/>
    </font>
    <font>
      <i/>
      <sz val="9"/>
      <color rgb="FF000000"/>
      <name val="Arial"/>
      <family val="2"/>
      <charset val="238"/>
    </font>
    <font>
      <sz val="9"/>
      <color rgb="FF000000"/>
      <name val="Symbol"/>
      <family val="1"/>
      <charset val="2"/>
    </font>
    <font>
      <sz val="7"/>
      <color rgb="FF000000"/>
      <name val="Times New Roman"/>
      <family val="1"/>
      <charset val="238"/>
    </font>
    <font>
      <b/>
      <sz val="8"/>
      <color rgb="FF000000"/>
      <name val="Arial"/>
      <family val="2"/>
      <charset val="238"/>
    </font>
    <font>
      <i/>
      <sz val="8"/>
      <color rgb="FF000000"/>
      <name val="Arial"/>
      <family val="2"/>
      <charset val="238"/>
    </font>
    <font>
      <sz val="8"/>
      <color rgb="FF000000"/>
      <name val="Arial"/>
      <family val="2"/>
      <charset val="238"/>
    </font>
  </fonts>
  <fills count="1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FF"/>
        <bgColor indexed="64"/>
      </patternFill>
    </fill>
  </fills>
  <borders count="75">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theme="1"/>
      </bottom>
      <diagonal/>
    </border>
    <border>
      <left style="medium">
        <color theme="1"/>
      </left>
      <right/>
      <top style="medium">
        <color theme="1"/>
      </top>
      <bottom/>
      <diagonal/>
    </border>
    <border>
      <left/>
      <right style="thin">
        <color theme="0" tint="-0.34998626667073579"/>
      </right>
      <top style="medium">
        <color theme="1"/>
      </top>
      <bottom/>
      <diagonal/>
    </border>
    <border>
      <left style="thin">
        <color theme="0" tint="-0.34998626667073579"/>
      </left>
      <right style="thin">
        <color theme="0" tint="-0.34998626667073579"/>
      </right>
      <top style="medium">
        <color theme="1"/>
      </top>
      <bottom style="medium">
        <color theme="0" tint="-0.34998626667073579"/>
      </bottom>
      <diagonal/>
    </border>
    <border>
      <left style="medium">
        <color theme="1"/>
      </left>
      <right/>
      <top/>
      <bottom/>
      <diagonal/>
    </border>
    <border>
      <left/>
      <right style="thin">
        <color theme="0" tint="-0.34998626667073579"/>
      </right>
      <top/>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1"/>
      </right>
      <top style="medium">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1"/>
      </right>
      <top style="thin">
        <color theme="0" tint="-0.34998626667073579"/>
      </top>
      <bottom style="thin">
        <color theme="0" tint="-0.34998626667073579"/>
      </bottom>
      <diagonal/>
    </border>
    <border>
      <left style="medium">
        <color theme="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1"/>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theme="1"/>
      </bottom>
      <diagonal/>
    </border>
    <border>
      <left/>
      <right style="thin">
        <color theme="0" tint="-0.34998626667073579"/>
      </right>
      <top style="thin">
        <color theme="0" tint="-0.34998626667073579"/>
      </top>
      <bottom style="medium">
        <color theme="1"/>
      </bottom>
      <diagonal/>
    </border>
    <border>
      <left style="thin">
        <color theme="0" tint="-0.34998626667073579"/>
      </left>
      <right style="thin">
        <color theme="0" tint="-0.34998626667073579"/>
      </right>
      <top style="thin">
        <color theme="0" tint="-0.34998626667073579"/>
      </top>
      <bottom style="medium">
        <color theme="1"/>
      </bottom>
      <diagonal/>
    </border>
    <border>
      <left style="thin">
        <color theme="0" tint="-0.34998626667073579"/>
      </left>
      <right style="medium">
        <color theme="1"/>
      </right>
      <top style="thin">
        <color theme="0" tint="-0.34998626667073579"/>
      </top>
      <bottom style="medium">
        <color theme="1"/>
      </bottom>
      <diagonal/>
    </border>
    <border>
      <left style="medium">
        <color theme="1"/>
      </left>
      <right/>
      <top style="thin">
        <color theme="0" tint="-0.34998626667073579"/>
      </top>
      <bottom/>
      <diagonal/>
    </border>
    <border>
      <left/>
      <right/>
      <top style="thin">
        <color theme="0" tint="-0.34998626667073579"/>
      </top>
      <bottom/>
      <diagonal/>
    </border>
    <border>
      <left style="thin">
        <color theme="0" tint="-0.34998626667073579"/>
      </left>
      <right/>
      <top style="medium">
        <color theme="1"/>
      </top>
      <bottom style="medium">
        <color theme="0" tint="-0.34998626667073579"/>
      </bottom>
      <diagonal/>
    </border>
    <border>
      <left style="medium">
        <color indexed="64"/>
      </left>
      <right/>
      <top/>
      <bottom/>
      <diagonal/>
    </border>
    <border>
      <left/>
      <right/>
      <top/>
      <bottom style="medium">
        <color rgb="FF099BD4"/>
      </bottom>
      <diagonal/>
    </border>
    <border>
      <left/>
      <right/>
      <top style="medium">
        <color rgb="FF0066CC"/>
      </top>
      <bottom style="medium">
        <color rgb="FF0066CC"/>
      </bottom>
      <diagonal/>
    </border>
    <border>
      <left/>
      <right/>
      <top/>
      <bottom style="medium">
        <color rgb="FF0066CC"/>
      </bottom>
      <diagonal/>
    </border>
    <border>
      <left/>
      <right/>
      <top style="medium">
        <color rgb="FF0066CC"/>
      </top>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425">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0" borderId="13" xfId="0" applyNumberFormat="1" applyFont="1" applyFill="1" applyBorder="1" applyAlignment="1" applyProtection="1">
      <alignment horizontal="right" vertical="center" shrinkToFit="1"/>
      <protection locked="0"/>
    </xf>
    <xf numFmtId="3" fontId="5" fillId="0" borderId="14" xfId="0" applyNumberFormat="1" applyFont="1" applyFill="1" applyBorder="1" applyAlignment="1" applyProtection="1">
      <alignment horizontal="right" vertical="center" shrinkToFit="1"/>
      <protection locked="0"/>
    </xf>
    <xf numFmtId="3" fontId="5" fillId="0" borderId="28" xfId="0" applyNumberFormat="1" applyFont="1" applyFill="1" applyBorder="1" applyAlignment="1" applyProtection="1">
      <alignment horizontal="right" vertical="center"/>
      <protection locked="0"/>
    </xf>
    <xf numFmtId="3" fontId="5" fillId="0" borderId="13" xfId="0" applyNumberFormat="1" applyFont="1" applyFill="1" applyBorder="1" applyAlignment="1" applyProtection="1">
      <alignment horizontal="right" vertical="center"/>
      <protection locked="0"/>
    </xf>
    <xf numFmtId="0" fontId="4" fillId="0" borderId="47" xfId="4" applyFont="1" applyFill="1" applyBorder="1" applyAlignment="1" applyProtection="1">
      <alignment horizontal="center" vertical="center"/>
      <protection locked="0"/>
    </xf>
    <xf numFmtId="0" fontId="25" fillId="11" borderId="0" xfId="0" applyFont="1" applyFill="1"/>
    <xf numFmtId="49" fontId="34" fillId="11" borderId="0" xfId="0" applyNumberFormat="1" applyFont="1" applyFill="1" applyAlignment="1">
      <alignment horizontal="center" vertical="center"/>
    </xf>
    <xf numFmtId="0" fontId="35" fillId="11" borderId="0" xfId="0" applyFont="1" applyFill="1"/>
    <xf numFmtId="0" fontId="36" fillId="11" borderId="0" xfId="0" applyFont="1" applyFill="1"/>
    <xf numFmtId="0" fontId="0" fillId="11" borderId="0" xfId="0" applyFill="1"/>
    <xf numFmtId="0" fontId="34" fillId="11" borderId="0" xfId="0" applyFont="1" applyFill="1"/>
    <xf numFmtId="0" fontId="37" fillId="11" borderId="48" xfId="0" applyFont="1" applyFill="1" applyBorder="1"/>
    <xf numFmtId="49" fontId="38" fillId="11" borderId="48" xfId="0" applyNumberFormat="1" applyFont="1" applyFill="1" applyBorder="1" applyAlignment="1">
      <alignment horizontal="center" vertical="center"/>
    </xf>
    <xf numFmtId="3" fontId="34" fillId="11" borderId="48" xfId="0" applyNumberFormat="1" applyFont="1" applyFill="1" applyBorder="1" applyAlignment="1">
      <alignment horizontal="center"/>
    </xf>
    <xf numFmtId="3" fontId="39" fillId="11" borderId="48" xfId="0" applyNumberFormat="1" applyFont="1" applyFill="1" applyBorder="1" applyAlignment="1">
      <alignment horizontal="center"/>
    </xf>
    <xf numFmtId="49" fontId="34" fillId="17" borderId="51" xfId="0" applyNumberFormat="1" applyFont="1" applyFill="1" applyBorder="1" applyAlignment="1">
      <alignment horizontal="center" vertical="center"/>
    </xf>
    <xf numFmtId="3" fontId="34" fillId="17" borderId="51" xfId="0" applyNumberFormat="1" applyFont="1" applyFill="1" applyBorder="1" applyAlignment="1">
      <alignment horizontal="center" vertical="center" wrapText="1"/>
    </xf>
    <xf numFmtId="49" fontId="40" fillId="9" borderId="54" xfId="0" applyNumberFormat="1" applyFont="1" applyFill="1" applyBorder="1" applyAlignment="1">
      <alignment horizontal="center" vertical="center"/>
    </xf>
    <xf numFmtId="3" fontId="40" fillId="9" borderId="54" xfId="0" applyNumberFormat="1" applyFont="1" applyFill="1" applyBorder="1" applyAlignment="1">
      <alignment horizontal="right" vertical="center"/>
    </xf>
    <xf numFmtId="0" fontId="41" fillId="9" borderId="55" xfId="0" applyFont="1" applyFill="1" applyBorder="1" applyAlignment="1">
      <alignment horizontal="left" vertical="center"/>
    </xf>
    <xf numFmtId="49" fontId="35" fillId="11" borderId="58" xfId="0" applyNumberFormat="1" applyFont="1" applyFill="1" applyBorder="1" applyAlignment="1">
      <alignment horizontal="center" vertical="center" wrapText="1"/>
    </xf>
    <xf numFmtId="3" fontId="35" fillId="11" borderId="58" xfId="0" applyNumberFormat="1" applyFont="1" applyFill="1" applyBorder="1" applyAlignment="1">
      <alignment horizontal="right" vertical="center"/>
    </xf>
    <xf numFmtId="0" fontId="35" fillId="11" borderId="59" xfId="0" applyFont="1" applyFill="1" applyBorder="1" applyAlignment="1">
      <alignment horizontal="left" vertical="center"/>
    </xf>
    <xf numFmtId="0" fontId="35" fillId="11" borderId="59" xfId="0" applyFont="1" applyFill="1" applyBorder="1" applyAlignment="1">
      <alignment horizontal="left" vertical="center" wrapText="1"/>
    </xf>
    <xf numFmtId="0" fontId="35" fillId="11" borderId="60" xfId="0" applyFont="1" applyFill="1" applyBorder="1" applyAlignment="1">
      <alignment horizontal="left" vertical="center"/>
    </xf>
    <xf numFmtId="49" fontId="34" fillId="11" borderId="61" xfId="0" applyNumberFormat="1" applyFont="1" applyFill="1" applyBorder="1" applyAlignment="1">
      <alignment horizontal="center" vertical="center"/>
    </xf>
    <xf numFmtId="3" fontId="35" fillId="11" borderId="61" xfId="0" applyNumberFormat="1" applyFont="1" applyFill="1" applyBorder="1" applyAlignment="1">
      <alignment horizontal="right" vertical="center"/>
    </xf>
    <xf numFmtId="0" fontId="35" fillId="11" borderId="61" xfId="0" applyFont="1" applyFill="1" applyBorder="1" applyAlignment="1">
      <alignment horizontal="right" vertical="center"/>
    </xf>
    <xf numFmtId="0" fontId="35" fillId="11" borderId="62" xfId="0" applyFont="1" applyFill="1" applyBorder="1" applyAlignment="1">
      <alignment horizontal="left" vertical="center"/>
    </xf>
    <xf numFmtId="49" fontId="40" fillId="9" borderId="58" xfId="0" applyNumberFormat="1" applyFont="1" applyFill="1" applyBorder="1" applyAlignment="1">
      <alignment horizontal="center" vertical="center"/>
    </xf>
    <xf numFmtId="3" fontId="40" fillId="9" borderId="58" xfId="0" applyNumberFormat="1" applyFont="1" applyFill="1" applyBorder="1" applyAlignment="1">
      <alignment horizontal="right" vertical="center"/>
    </xf>
    <xf numFmtId="0" fontId="41" fillId="9" borderId="59" xfId="0" applyFont="1" applyFill="1" applyBorder="1" applyAlignment="1">
      <alignment horizontal="left" vertical="center"/>
    </xf>
    <xf numFmtId="49" fontId="35" fillId="11" borderId="58" xfId="0" applyNumberFormat="1" applyFont="1" applyFill="1" applyBorder="1" applyAlignment="1">
      <alignment horizontal="center" vertical="center"/>
    </xf>
    <xf numFmtId="49" fontId="40" fillId="9" borderId="56" xfId="0" applyNumberFormat="1" applyFont="1" applyFill="1" applyBorder="1" applyAlignment="1">
      <alignment vertical="center"/>
    </xf>
    <xf numFmtId="49" fontId="40" fillId="9" borderId="57" xfId="0" applyNumberFormat="1" applyFont="1" applyFill="1" applyBorder="1" applyAlignment="1">
      <alignment vertical="center"/>
    </xf>
    <xf numFmtId="0" fontId="40" fillId="9" borderId="59" xfId="0" applyFont="1" applyFill="1" applyBorder="1" applyAlignment="1">
      <alignment horizontal="left" vertical="center" wrapText="1"/>
    </xf>
    <xf numFmtId="0" fontId="34" fillId="11" borderId="60" xfId="0" applyFont="1" applyFill="1" applyBorder="1" applyAlignment="1">
      <alignment horizontal="left" vertical="center"/>
    </xf>
    <xf numFmtId="3" fontId="34" fillId="11" borderId="61" xfId="0" applyNumberFormat="1" applyFont="1" applyFill="1" applyBorder="1" applyAlignment="1">
      <alignment horizontal="right" vertical="center"/>
    </xf>
    <xf numFmtId="0" fontId="34" fillId="11" borderId="61" xfId="0" applyFont="1" applyFill="1" applyBorder="1" applyAlignment="1">
      <alignment horizontal="right" vertical="center"/>
    </xf>
    <xf numFmtId="0" fontId="34" fillId="11" borderId="62" xfId="0" applyFont="1" applyFill="1" applyBorder="1" applyAlignment="1">
      <alignment horizontal="left" vertical="center" wrapText="1"/>
    </xf>
    <xf numFmtId="49" fontId="40" fillId="9" borderId="65" xfId="0" applyNumberFormat="1" applyFont="1" applyFill="1" applyBorder="1" applyAlignment="1">
      <alignment horizontal="center" vertical="center"/>
    </xf>
    <xf numFmtId="3" fontId="40" fillId="9" borderId="65" xfId="0" applyNumberFormat="1" applyFont="1" applyFill="1" applyBorder="1" applyAlignment="1">
      <alignment horizontal="right" vertical="center"/>
    </xf>
    <xf numFmtId="0" fontId="41" fillId="9" borderId="66" xfId="0" applyFont="1" applyFill="1" applyBorder="1" applyAlignment="1">
      <alignment horizontal="left" vertical="center"/>
    </xf>
    <xf numFmtId="0" fontId="35" fillId="11" borderId="67" xfId="0" applyFont="1" applyFill="1" applyBorder="1" applyAlignment="1">
      <alignment horizontal="left" vertical="center"/>
    </xf>
    <xf numFmtId="0" fontId="0" fillId="0" borderId="68" xfId="0" applyBorder="1"/>
    <xf numFmtId="0" fontId="34" fillId="11" borderId="0" xfId="0" applyFont="1" applyFill="1" applyAlignment="1"/>
    <xf numFmtId="0" fontId="34" fillId="17" borderId="69" xfId="0" applyFont="1" applyFill="1" applyBorder="1" applyAlignment="1">
      <alignment horizontal="center" vertical="center"/>
    </xf>
    <xf numFmtId="0" fontId="39" fillId="11" borderId="0" xfId="0" applyFont="1" applyFill="1" applyBorder="1" applyAlignment="1">
      <alignment vertical="center"/>
    </xf>
    <xf numFmtId="0" fontId="0" fillId="0" borderId="70" xfId="0" applyBorder="1"/>
    <xf numFmtId="0" fontId="42" fillId="11" borderId="0" xfId="0" applyFont="1" applyFill="1"/>
    <xf numFmtId="0" fontId="2" fillId="11" borderId="0" xfId="0" applyFont="1" applyFill="1"/>
    <xf numFmtId="0" fontId="43" fillId="11" borderId="0" xfId="0" applyFont="1" applyFill="1" applyAlignment="1">
      <alignment horizontal="justify" vertical="center"/>
    </xf>
    <xf numFmtId="0" fontId="44" fillId="11" borderId="0" xfId="0" applyFont="1" applyFill="1" applyAlignment="1">
      <alignment horizontal="justify" vertical="center"/>
    </xf>
    <xf numFmtId="0" fontId="45" fillId="11" borderId="0" xfId="0" applyFont="1" applyFill="1" applyAlignment="1">
      <alignment horizontal="justify" vertical="center"/>
    </xf>
    <xf numFmtId="0" fontId="46" fillId="11" borderId="0" xfId="0" applyFont="1" applyFill="1" applyAlignment="1">
      <alignment horizontal="justify" vertical="center"/>
    </xf>
    <xf numFmtId="0" fontId="5" fillId="11" borderId="0" xfId="0" applyFont="1" applyFill="1" applyAlignment="1">
      <alignment vertical="center"/>
    </xf>
    <xf numFmtId="0" fontId="0" fillId="11" borderId="0" xfId="0" applyFill="1" applyAlignment="1">
      <alignment wrapText="1"/>
    </xf>
    <xf numFmtId="0" fontId="47" fillId="11" borderId="0" xfId="0" applyFont="1" applyFill="1" applyAlignment="1">
      <alignment horizontal="justify" vertical="center" wrapText="1"/>
    </xf>
    <xf numFmtId="0" fontId="50" fillId="11" borderId="0" xfId="0" applyFont="1" applyFill="1" applyAlignment="1">
      <alignment vertical="center"/>
    </xf>
    <xf numFmtId="0" fontId="51" fillId="11" borderId="72" xfId="0" applyFont="1" applyFill="1" applyBorder="1" applyAlignment="1">
      <alignment vertical="center" wrapText="1"/>
    </xf>
    <xf numFmtId="0" fontId="50" fillId="11" borderId="72" xfId="0" applyFont="1" applyFill="1" applyBorder="1" applyAlignment="1">
      <alignment horizontal="right" vertical="center" wrapText="1"/>
    </xf>
    <xf numFmtId="0" fontId="52" fillId="11" borderId="0" xfId="0" applyFont="1" applyFill="1" applyAlignment="1">
      <alignment vertical="center"/>
    </xf>
    <xf numFmtId="0" fontId="50" fillId="11" borderId="0" xfId="0" applyFont="1" applyFill="1" applyAlignment="1">
      <alignment vertical="center" wrapText="1"/>
    </xf>
    <xf numFmtId="0" fontId="52" fillId="11" borderId="0" xfId="0" applyFont="1" applyFill="1" applyAlignment="1">
      <alignment horizontal="right" vertical="center" wrapText="1"/>
    </xf>
    <xf numFmtId="0" fontId="50" fillId="11" borderId="0" xfId="0" applyFont="1" applyFill="1" applyAlignment="1">
      <alignment horizontal="right" vertical="center" wrapText="1"/>
    </xf>
    <xf numFmtId="0" fontId="52" fillId="18" borderId="0" xfId="0" applyFont="1" applyFill="1" applyAlignment="1">
      <alignment horizontal="right" vertical="center" wrapText="1"/>
    </xf>
    <xf numFmtId="0" fontId="52" fillId="18" borderId="71" xfId="0" applyFont="1" applyFill="1" applyBorder="1" applyAlignment="1">
      <alignment horizontal="right" vertical="center" wrapText="1"/>
    </xf>
    <xf numFmtId="3" fontId="52" fillId="18" borderId="71" xfId="0" applyNumberFormat="1" applyFont="1" applyFill="1" applyBorder="1" applyAlignment="1">
      <alignment horizontal="right" vertical="center" wrapText="1"/>
    </xf>
    <xf numFmtId="3" fontId="50" fillId="11" borderId="72" xfId="0" applyNumberFormat="1" applyFont="1" applyFill="1" applyBorder="1" applyAlignment="1">
      <alignment horizontal="right" vertical="center" wrapText="1"/>
    </xf>
    <xf numFmtId="0" fontId="52" fillId="11" borderId="0" xfId="0" applyFont="1" applyFill="1" applyAlignment="1">
      <alignment vertical="center" wrapText="1"/>
    </xf>
    <xf numFmtId="0" fontId="50" fillId="11" borderId="73" xfId="0" applyFont="1" applyFill="1" applyBorder="1" applyAlignment="1">
      <alignment horizontal="center" vertical="center" wrapText="1"/>
    </xf>
    <xf numFmtId="0" fontId="50" fillId="11" borderId="73" xfId="0" applyFont="1" applyFill="1" applyBorder="1" applyAlignment="1">
      <alignment horizontal="right" vertical="center" wrapText="1"/>
    </xf>
    <xf numFmtId="0" fontId="52" fillId="18" borderId="74" xfId="0" applyFont="1" applyFill="1" applyBorder="1" applyAlignment="1">
      <alignment horizontal="right" vertical="center" wrapText="1"/>
    </xf>
    <xf numFmtId="166" fontId="50" fillId="18" borderId="73" xfId="0" applyNumberFormat="1" applyFont="1" applyFill="1" applyBorder="1" applyAlignment="1">
      <alignment horizontal="right" vertical="center" wrapText="1"/>
    </xf>
    <xf numFmtId="0" fontId="50" fillId="11" borderId="73" xfId="0" applyFont="1" applyFill="1" applyBorder="1" applyAlignment="1">
      <alignment vertical="center" wrapText="1"/>
    </xf>
    <xf numFmtId="0" fontId="50" fillId="11" borderId="0" xfId="0" applyFont="1" applyFill="1" applyBorder="1" applyAlignment="1">
      <alignment vertical="center" wrapText="1"/>
    </xf>
    <xf numFmtId="0" fontId="50" fillId="11" borderId="71" xfId="0" applyFont="1" applyFill="1" applyBorder="1" applyAlignment="1">
      <alignment horizontal="justify" vertical="center"/>
    </xf>
    <xf numFmtId="0" fontId="52" fillId="11" borderId="71" xfId="0" applyFont="1" applyFill="1" applyBorder="1" applyAlignment="1">
      <alignment vertical="center"/>
    </xf>
    <xf numFmtId="3" fontId="52" fillId="18" borderId="0" xfId="0" applyNumberFormat="1" applyFont="1" applyFill="1" applyAlignment="1">
      <alignment horizontal="right" vertical="center" wrapText="1"/>
    </xf>
    <xf numFmtId="0" fontId="52" fillId="11" borderId="73" xfId="0" applyFont="1" applyFill="1" applyBorder="1" applyAlignment="1">
      <alignment horizontal="right" vertical="center" wrapText="1"/>
    </xf>
    <xf numFmtId="3" fontId="50" fillId="18" borderId="0" xfId="0" applyNumberFormat="1" applyFont="1" applyFill="1" applyAlignment="1">
      <alignment horizontal="right" vertical="center" wrapText="1"/>
    </xf>
    <xf numFmtId="0" fontId="50" fillId="18" borderId="0" xfId="0" applyFont="1" applyFill="1" applyAlignment="1">
      <alignment horizontal="right" vertical="center" wrapText="1"/>
    </xf>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45"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45" xfId="0" applyFont="1" applyFill="1" applyBorder="1" applyAlignment="1" applyProtection="1">
      <alignment vertical="center"/>
      <protection locked="0"/>
    </xf>
    <xf numFmtId="0" fontId="5" fillId="11" borderId="0" xfId="4" applyFont="1" applyFill="1" applyBorder="1" applyAlignment="1">
      <alignment vertical="center"/>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45" xfId="0" applyFont="1" applyFill="1" applyBorder="1" applyProtection="1">
      <protection locked="0"/>
    </xf>
    <xf numFmtId="0" fontId="4" fillId="12" borderId="3" xfId="0" applyFont="1" applyFill="1" applyBorder="1" applyAlignment="1" applyProtection="1">
      <alignment horizontal="center" vertical="center"/>
      <protection locked="0"/>
    </xf>
    <xf numFmtId="0" fontId="4" fillId="12" borderId="45"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49" fontId="4" fillId="12" borderId="45" xfId="0" applyNumberFormat="1"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30" fillId="11" borderId="43" xfId="4" applyFont="1" applyFill="1" applyBorder="1" applyAlignment="1">
      <alignment vertical="center"/>
    </xf>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9" fillId="11" borderId="0" xfId="4" applyFont="1" applyFill="1" applyBorder="1" applyAlignment="1">
      <alignment wrapText="1"/>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9"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5"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8"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49" fontId="35" fillId="11" borderId="56" xfId="0" applyNumberFormat="1" applyFont="1" applyFill="1" applyBorder="1" applyAlignment="1">
      <alignment horizontal="left" vertical="center"/>
    </xf>
    <xf numFmtId="49" fontId="35" fillId="11" borderId="57" xfId="0" applyNumberFormat="1" applyFont="1" applyFill="1" applyBorder="1" applyAlignment="1">
      <alignment horizontal="left" vertical="center"/>
    </xf>
    <xf numFmtId="49" fontId="40" fillId="9" borderId="63" xfId="0" applyNumberFormat="1" applyFont="1" applyFill="1" applyBorder="1" applyAlignment="1">
      <alignment horizontal="left" vertical="center"/>
    </xf>
    <xf numFmtId="49" fontId="40" fillId="9" borderId="64" xfId="0" applyNumberFormat="1" applyFont="1" applyFill="1" applyBorder="1" applyAlignment="1">
      <alignment horizontal="left" vertical="center"/>
    </xf>
    <xf numFmtId="49" fontId="40" fillId="9" borderId="56" xfId="0" applyNumberFormat="1" applyFont="1" applyFill="1" applyBorder="1" applyAlignment="1">
      <alignment horizontal="left" vertical="center"/>
    </xf>
    <xf numFmtId="49" fontId="40" fillId="9" borderId="57" xfId="0" applyNumberFormat="1" applyFont="1" applyFill="1" applyBorder="1" applyAlignment="1">
      <alignment horizontal="left" vertical="center"/>
    </xf>
    <xf numFmtId="3" fontId="35" fillId="11" borderId="56" xfId="0" applyNumberFormat="1" applyFont="1" applyFill="1" applyBorder="1" applyAlignment="1">
      <alignment horizontal="left" vertical="center" wrapText="1"/>
    </xf>
    <xf numFmtId="3" fontId="35" fillId="11" borderId="57" xfId="0" applyNumberFormat="1" applyFont="1" applyFill="1" applyBorder="1" applyAlignment="1">
      <alignment horizontal="left" vertical="center" wrapText="1"/>
    </xf>
    <xf numFmtId="0" fontId="40" fillId="9" borderId="60" xfId="0" applyFont="1" applyFill="1" applyBorder="1" applyAlignment="1">
      <alignment horizontal="left" vertical="center"/>
    </xf>
    <xf numFmtId="0" fontId="40" fillId="9" borderId="57" xfId="0" applyFont="1" applyFill="1" applyBorder="1" applyAlignment="1">
      <alignment horizontal="left" vertical="center"/>
    </xf>
    <xf numFmtId="49" fontId="35" fillId="11" borderId="56" xfId="0" applyNumberFormat="1" applyFont="1" applyFill="1" applyBorder="1" applyAlignment="1">
      <alignment horizontal="left" vertical="center" wrapText="1"/>
    </xf>
    <xf numFmtId="49" fontId="35" fillId="11" borderId="57" xfId="0" applyNumberFormat="1" applyFont="1" applyFill="1" applyBorder="1" applyAlignment="1">
      <alignment horizontal="left" vertical="center" wrapText="1"/>
    </xf>
    <xf numFmtId="0" fontId="2" fillId="0" borderId="0" xfId="0" applyFont="1" applyAlignment="1">
      <alignment horizontal="left" vertical="top" wrapText="1"/>
    </xf>
    <xf numFmtId="0" fontId="34" fillId="17" borderId="49" xfId="0" applyFont="1" applyFill="1" applyBorder="1" applyAlignment="1">
      <alignment horizontal="left" vertical="center" wrapText="1"/>
    </xf>
    <xf numFmtId="0" fontId="34" fillId="17" borderId="50" xfId="0" applyFont="1" applyFill="1" applyBorder="1" applyAlignment="1">
      <alignment horizontal="left" vertical="center" wrapText="1"/>
    </xf>
    <xf numFmtId="0" fontId="40" fillId="9" borderId="52" xfId="0" applyFont="1" applyFill="1" applyBorder="1" applyAlignment="1">
      <alignment horizontal="left" vertical="center" wrapText="1"/>
    </xf>
    <xf numFmtId="0" fontId="40" fillId="9" borderId="53" xfId="0" applyFont="1" applyFill="1" applyBorder="1" applyAlignment="1">
      <alignment horizontal="left" vertical="center" wrapText="1"/>
    </xf>
    <xf numFmtId="0" fontId="34" fillId="16" borderId="0" xfId="0" applyFont="1" applyFill="1" applyAlignment="1">
      <alignment horizontal="center"/>
    </xf>
    <xf numFmtId="0" fontId="45" fillId="11" borderId="0" xfId="0" applyFont="1" applyFill="1" applyAlignment="1">
      <alignment horizontal="left" vertical="center" wrapText="1"/>
    </xf>
    <xf numFmtId="0" fontId="45" fillId="11" borderId="0" xfId="0" applyFont="1" applyFill="1" applyAlignment="1">
      <alignment horizontal="left" vertical="center"/>
    </xf>
    <xf numFmtId="0" fontId="43" fillId="11" borderId="0" xfId="0" applyFont="1" applyFill="1" applyAlignment="1">
      <alignment horizontal="left" vertical="center"/>
    </xf>
    <xf numFmtId="0" fontId="48" fillId="11" borderId="0" xfId="0" applyFont="1" applyFill="1" applyAlignment="1">
      <alignment horizontal="left" vertical="center" wrapText="1"/>
    </xf>
    <xf numFmtId="0" fontId="46" fillId="11" borderId="0" xfId="0" applyFont="1" applyFill="1" applyAlignment="1">
      <alignment horizontal="left" vertical="center" wrapText="1"/>
    </xf>
    <xf numFmtId="0" fontId="50" fillId="11" borderId="71" xfId="0" applyFont="1" applyFill="1" applyBorder="1" applyAlignment="1">
      <alignment horizontal="center" vertical="center"/>
    </xf>
  </cellXfs>
  <cellStyles count="5">
    <cellStyle name="Hyperlink 2" xfId="2"/>
    <cellStyle name="Normal" xfId="0" builtinId="0"/>
    <cellStyle name="Normal 2" xfId="3"/>
    <cellStyle name="Normal 3" xfId="4"/>
    <cellStyle name="Style 1" xfId="1"/>
  </cellStyles>
  <dxfs count="43">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workbookViewId="0">
      <selection activeCell="C30" sqref="C30"/>
    </sheetView>
  </sheetViews>
  <sheetFormatPr defaultColWidth="9.140625" defaultRowHeight="15" x14ac:dyDescent="0.25"/>
  <cols>
    <col min="1" max="8" width="9.140625" style="73"/>
    <col min="9" max="9" width="15.28515625" style="73" customWidth="1"/>
    <col min="10" max="10" width="9.140625" style="73"/>
    <col min="11" max="13" width="9.140625" style="125"/>
    <col min="14" max="14" width="9.140625" style="123"/>
    <col min="15" max="20" width="9.140625" style="125"/>
    <col min="21" max="16384" width="9.140625" style="73"/>
  </cols>
  <sheetData>
    <row r="1" spans="1:20" ht="15.75" x14ac:dyDescent="0.25">
      <c r="A1" s="260" t="s">
        <v>391</v>
      </c>
      <c r="B1" s="261"/>
      <c r="C1" s="261"/>
      <c r="D1" s="71"/>
      <c r="E1" s="71"/>
      <c r="F1" s="71"/>
      <c r="G1" s="71"/>
      <c r="H1" s="71"/>
      <c r="I1" s="71"/>
      <c r="J1" s="72"/>
    </row>
    <row r="2" spans="1:20" ht="14.45" customHeight="1" x14ac:dyDescent="0.25">
      <c r="A2" s="262" t="s">
        <v>407</v>
      </c>
      <c r="B2" s="263"/>
      <c r="C2" s="263"/>
      <c r="D2" s="263"/>
      <c r="E2" s="263"/>
      <c r="F2" s="263"/>
      <c r="G2" s="263"/>
      <c r="H2" s="263"/>
      <c r="I2" s="263"/>
      <c r="J2" s="264"/>
      <c r="N2" s="123">
        <v>1</v>
      </c>
    </row>
    <row r="3" spans="1:20" x14ac:dyDescent="0.25">
      <c r="A3" s="74"/>
      <c r="B3" s="75"/>
      <c r="C3" s="75"/>
      <c r="D3" s="75"/>
      <c r="E3" s="75"/>
      <c r="F3" s="75"/>
      <c r="G3" s="75"/>
      <c r="H3" s="75"/>
      <c r="I3" s="75"/>
      <c r="J3" s="76"/>
      <c r="N3" s="123">
        <v>2</v>
      </c>
    </row>
    <row r="4" spans="1:20" ht="33.6" customHeight="1" x14ac:dyDescent="0.25">
      <c r="A4" s="265" t="s">
        <v>392</v>
      </c>
      <c r="B4" s="266"/>
      <c r="C4" s="266"/>
      <c r="D4" s="266"/>
      <c r="E4" s="267">
        <v>43831</v>
      </c>
      <c r="F4" s="268"/>
      <c r="G4" s="77" t="s">
        <v>0</v>
      </c>
      <c r="H4" s="267" t="s">
        <v>486</v>
      </c>
      <c r="I4" s="268"/>
      <c r="J4" s="78"/>
      <c r="N4" s="123">
        <v>3</v>
      </c>
    </row>
    <row r="5" spans="1:20" s="79" customFormat="1" ht="10.15" customHeight="1" x14ac:dyDescent="0.25">
      <c r="A5" s="269"/>
      <c r="B5" s="270"/>
      <c r="C5" s="270"/>
      <c r="D5" s="270"/>
      <c r="E5" s="270"/>
      <c r="F5" s="270"/>
      <c r="G5" s="270"/>
      <c r="H5" s="270"/>
      <c r="I5" s="270"/>
      <c r="J5" s="271"/>
      <c r="N5" s="124">
        <v>4</v>
      </c>
    </row>
    <row r="6" spans="1:20" ht="20.65" customHeight="1" x14ac:dyDescent="0.25">
      <c r="A6" s="80"/>
      <c r="B6" s="81" t="s">
        <v>414</v>
      </c>
      <c r="C6" s="82"/>
      <c r="D6" s="82"/>
      <c r="E6" s="88">
        <v>2020</v>
      </c>
      <c r="F6" s="83"/>
      <c r="G6" s="77"/>
      <c r="H6" s="83"/>
      <c r="I6" s="84"/>
      <c r="J6" s="85"/>
    </row>
    <row r="7" spans="1:20" s="87" customFormat="1" ht="11.1" customHeight="1" x14ac:dyDescent="0.25">
      <c r="A7" s="80"/>
      <c r="B7" s="82"/>
      <c r="C7" s="82"/>
      <c r="D7" s="82"/>
      <c r="E7" s="86"/>
      <c r="F7" s="86"/>
      <c r="G7" s="77"/>
      <c r="H7" s="83"/>
      <c r="I7" s="84"/>
      <c r="J7" s="85"/>
      <c r="K7" s="126"/>
      <c r="L7" s="126"/>
      <c r="M7" s="126"/>
      <c r="N7" s="127"/>
      <c r="O7" s="126"/>
      <c r="P7" s="126"/>
      <c r="Q7" s="126"/>
      <c r="R7" s="126"/>
      <c r="S7" s="126"/>
      <c r="T7" s="126"/>
    </row>
    <row r="8" spans="1:20" ht="20.65" customHeight="1" x14ac:dyDescent="0.25">
      <c r="A8" s="80"/>
      <c r="B8" s="81" t="s">
        <v>415</v>
      </c>
      <c r="C8" s="82"/>
      <c r="D8" s="82"/>
      <c r="E8" s="88">
        <v>2</v>
      </c>
      <c r="F8" s="83"/>
      <c r="G8" s="77"/>
      <c r="H8" s="83"/>
      <c r="I8" s="84"/>
      <c r="J8" s="85"/>
    </row>
    <row r="9" spans="1:20" s="87" customFormat="1" ht="11.1" customHeight="1" x14ac:dyDescent="0.25">
      <c r="A9" s="80"/>
      <c r="B9" s="82"/>
      <c r="C9" s="82"/>
      <c r="D9" s="82"/>
      <c r="E9" s="86"/>
      <c r="F9" s="86"/>
      <c r="G9" s="77"/>
      <c r="H9" s="86"/>
      <c r="I9" s="89"/>
      <c r="J9" s="85"/>
      <c r="K9" s="126"/>
      <c r="L9" s="126"/>
      <c r="M9" s="126"/>
      <c r="N9" s="127"/>
      <c r="O9" s="126"/>
      <c r="P9" s="126"/>
      <c r="Q9" s="126"/>
      <c r="R9" s="126"/>
      <c r="S9" s="126"/>
      <c r="T9" s="126"/>
    </row>
    <row r="10" spans="1:20" ht="37.9" customHeight="1" x14ac:dyDescent="0.25">
      <c r="A10" s="256" t="s">
        <v>416</v>
      </c>
      <c r="B10" s="257"/>
      <c r="C10" s="257"/>
      <c r="D10" s="257"/>
      <c r="E10" s="257"/>
      <c r="F10" s="257"/>
      <c r="G10" s="257"/>
      <c r="H10" s="257"/>
      <c r="I10" s="257"/>
      <c r="J10" s="90"/>
    </row>
    <row r="11" spans="1:20" ht="24.6" customHeight="1" x14ac:dyDescent="0.25">
      <c r="A11" s="242" t="s">
        <v>393</v>
      </c>
      <c r="B11" s="258"/>
      <c r="C11" s="248">
        <v>3474771</v>
      </c>
      <c r="D11" s="249"/>
      <c r="E11" s="91"/>
      <c r="F11" s="211" t="s">
        <v>417</v>
      </c>
      <c r="G11" s="254"/>
      <c r="H11" s="248" t="s">
        <v>434</v>
      </c>
      <c r="I11" s="249"/>
      <c r="J11" s="92"/>
    </row>
    <row r="12" spans="1:20" ht="14.45" customHeight="1" x14ac:dyDescent="0.25">
      <c r="A12" s="93"/>
      <c r="B12" s="94"/>
      <c r="C12" s="94"/>
      <c r="D12" s="94"/>
      <c r="E12" s="259"/>
      <c r="F12" s="259"/>
      <c r="G12" s="259"/>
      <c r="H12" s="259"/>
      <c r="I12" s="95"/>
      <c r="J12" s="92"/>
    </row>
    <row r="13" spans="1:20" ht="21" customHeight="1" x14ac:dyDescent="0.25">
      <c r="A13" s="210" t="s">
        <v>408</v>
      </c>
      <c r="B13" s="254"/>
      <c r="C13" s="248">
        <v>40020883</v>
      </c>
      <c r="D13" s="249"/>
      <c r="E13" s="272"/>
      <c r="F13" s="259"/>
      <c r="G13" s="259"/>
      <c r="H13" s="259"/>
      <c r="I13" s="95"/>
      <c r="J13" s="92"/>
    </row>
    <row r="14" spans="1:20" ht="11.1" customHeight="1" x14ac:dyDescent="0.25">
      <c r="A14" s="91"/>
      <c r="B14" s="95"/>
      <c r="C14" s="94"/>
      <c r="D14" s="94"/>
      <c r="E14" s="217"/>
      <c r="F14" s="217"/>
      <c r="G14" s="217"/>
      <c r="H14" s="217"/>
      <c r="I14" s="94"/>
      <c r="J14" s="96"/>
    </row>
    <row r="15" spans="1:20" ht="22.9" customHeight="1" x14ac:dyDescent="0.25">
      <c r="A15" s="210" t="s">
        <v>394</v>
      </c>
      <c r="B15" s="254"/>
      <c r="C15" s="248">
        <v>36201212847</v>
      </c>
      <c r="D15" s="249"/>
      <c r="E15" s="255"/>
      <c r="F15" s="244"/>
      <c r="G15" s="97" t="s">
        <v>418</v>
      </c>
      <c r="H15" s="248" t="s">
        <v>436</v>
      </c>
      <c r="I15" s="249"/>
      <c r="J15" s="98"/>
    </row>
    <row r="16" spans="1:20" ht="11.1" customHeight="1" x14ac:dyDescent="0.25">
      <c r="A16" s="91"/>
      <c r="B16" s="95"/>
      <c r="C16" s="94"/>
      <c r="D16" s="94"/>
      <c r="E16" s="217"/>
      <c r="F16" s="217"/>
      <c r="G16" s="217"/>
      <c r="H16" s="217"/>
      <c r="I16" s="94"/>
      <c r="J16" s="96"/>
    </row>
    <row r="17" spans="1:10" ht="22.9" customHeight="1" x14ac:dyDescent="0.25">
      <c r="A17" s="99"/>
      <c r="B17" s="97" t="s">
        <v>419</v>
      </c>
      <c r="C17" s="250" t="s">
        <v>435</v>
      </c>
      <c r="D17" s="251"/>
      <c r="E17" s="100"/>
      <c r="F17" s="100"/>
      <c r="G17" s="100"/>
      <c r="H17" s="100"/>
      <c r="I17" s="100"/>
      <c r="J17" s="98"/>
    </row>
    <row r="18" spans="1:10" x14ac:dyDescent="0.25">
      <c r="A18" s="252"/>
      <c r="B18" s="253"/>
      <c r="C18" s="217"/>
      <c r="D18" s="217"/>
      <c r="E18" s="217"/>
      <c r="F18" s="217"/>
      <c r="G18" s="217"/>
      <c r="H18" s="217"/>
      <c r="I18" s="94"/>
      <c r="J18" s="96"/>
    </row>
    <row r="19" spans="1:10" x14ac:dyDescent="0.25">
      <c r="A19" s="242" t="s">
        <v>395</v>
      </c>
      <c r="B19" s="243"/>
      <c r="C19" s="221" t="s">
        <v>437</v>
      </c>
      <c r="D19" s="222"/>
      <c r="E19" s="222"/>
      <c r="F19" s="222"/>
      <c r="G19" s="222"/>
      <c r="H19" s="222"/>
      <c r="I19" s="222"/>
      <c r="J19" s="223"/>
    </row>
    <row r="20" spans="1:10" x14ac:dyDescent="0.25">
      <c r="A20" s="93"/>
      <c r="B20" s="94"/>
      <c r="C20" s="101"/>
      <c r="D20" s="94"/>
      <c r="E20" s="217"/>
      <c r="F20" s="217"/>
      <c r="G20" s="217"/>
      <c r="H20" s="217"/>
      <c r="I20" s="94"/>
      <c r="J20" s="96"/>
    </row>
    <row r="21" spans="1:10" x14ac:dyDescent="0.25">
      <c r="A21" s="242" t="s">
        <v>396</v>
      </c>
      <c r="B21" s="243"/>
      <c r="C21" s="248">
        <v>52440</v>
      </c>
      <c r="D21" s="249"/>
      <c r="E21" s="217"/>
      <c r="F21" s="217"/>
      <c r="G21" s="221" t="s">
        <v>438</v>
      </c>
      <c r="H21" s="222"/>
      <c r="I21" s="222"/>
      <c r="J21" s="223"/>
    </row>
    <row r="22" spans="1:10" x14ac:dyDescent="0.25">
      <c r="A22" s="93"/>
      <c r="B22" s="94"/>
      <c r="C22" s="94"/>
      <c r="D22" s="94"/>
      <c r="E22" s="217"/>
      <c r="F22" s="217"/>
      <c r="G22" s="217"/>
      <c r="H22" s="217"/>
      <c r="I22" s="94"/>
      <c r="J22" s="96"/>
    </row>
    <row r="23" spans="1:10" x14ac:dyDescent="0.25">
      <c r="A23" s="242" t="s">
        <v>397</v>
      </c>
      <c r="B23" s="243"/>
      <c r="C23" s="221" t="s">
        <v>439</v>
      </c>
      <c r="D23" s="222"/>
      <c r="E23" s="222"/>
      <c r="F23" s="222"/>
      <c r="G23" s="222"/>
      <c r="H23" s="222"/>
      <c r="I23" s="222"/>
      <c r="J23" s="223"/>
    </row>
    <row r="24" spans="1:10" x14ac:dyDescent="0.25">
      <c r="A24" s="93"/>
      <c r="B24" s="94"/>
      <c r="C24" s="94"/>
      <c r="D24" s="94"/>
      <c r="E24" s="217"/>
      <c r="F24" s="217"/>
      <c r="G24" s="217"/>
      <c r="H24" s="217"/>
      <c r="I24" s="94"/>
      <c r="J24" s="96"/>
    </row>
    <row r="25" spans="1:10" x14ac:dyDescent="0.25">
      <c r="A25" s="242" t="s">
        <v>398</v>
      </c>
      <c r="B25" s="243"/>
      <c r="C25" s="245" t="s">
        <v>440</v>
      </c>
      <c r="D25" s="246"/>
      <c r="E25" s="246"/>
      <c r="F25" s="246"/>
      <c r="G25" s="246"/>
      <c r="H25" s="246"/>
      <c r="I25" s="246"/>
      <c r="J25" s="247"/>
    </row>
    <row r="26" spans="1:10" x14ac:dyDescent="0.25">
      <c r="A26" s="93"/>
      <c r="B26" s="94"/>
      <c r="C26" s="101"/>
      <c r="D26" s="94"/>
      <c r="E26" s="217"/>
      <c r="F26" s="217"/>
      <c r="G26" s="217"/>
      <c r="H26" s="217"/>
      <c r="I26" s="94"/>
      <c r="J26" s="96"/>
    </row>
    <row r="27" spans="1:10" x14ac:dyDescent="0.25">
      <c r="A27" s="242" t="s">
        <v>399</v>
      </c>
      <c r="B27" s="243"/>
      <c r="C27" s="245" t="s">
        <v>441</v>
      </c>
      <c r="D27" s="246"/>
      <c r="E27" s="246"/>
      <c r="F27" s="246"/>
      <c r="G27" s="246"/>
      <c r="H27" s="246"/>
      <c r="I27" s="246"/>
      <c r="J27" s="247"/>
    </row>
    <row r="28" spans="1:10" ht="13.9" customHeight="1" x14ac:dyDescent="0.25">
      <c r="A28" s="93"/>
      <c r="B28" s="94"/>
      <c r="C28" s="101"/>
      <c r="D28" s="94"/>
      <c r="E28" s="217"/>
      <c r="F28" s="217"/>
      <c r="G28" s="217"/>
      <c r="H28" s="217"/>
      <c r="I28" s="94"/>
      <c r="J28" s="96"/>
    </row>
    <row r="29" spans="1:10" ht="22.9" customHeight="1" x14ac:dyDescent="0.25">
      <c r="A29" s="210" t="s">
        <v>409</v>
      </c>
      <c r="B29" s="243"/>
      <c r="C29" s="132">
        <v>3173</v>
      </c>
      <c r="D29" s="103"/>
      <c r="E29" s="224"/>
      <c r="F29" s="224"/>
      <c r="G29" s="224"/>
      <c r="H29" s="224"/>
      <c r="I29" s="104"/>
      <c r="J29" s="105"/>
    </row>
    <row r="30" spans="1:10" x14ac:dyDescent="0.25">
      <c r="A30" s="93"/>
      <c r="B30" s="94"/>
      <c r="C30" s="94"/>
      <c r="D30" s="94"/>
      <c r="E30" s="217"/>
      <c r="F30" s="217"/>
      <c r="G30" s="217"/>
      <c r="H30" s="217"/>
      <c r="I30" s="104"/>
      <c r="J30" s="105"/>
    </row>
    <row r="31" spans="1:10" x14ac:dyDescent="0.25">
      <c r="A31" s="242" t="s">
        <v>400</v>
      </c>
      <c r="B31" s="243"/>
      <c r="C31" s="118" t="s">
        <v>421</v>
      </c>
      <c r="D31" s="241" t="s">
        <v>420</v>
      </c>
      <c r="E31" s="225"/>
      <c r="F31" s="225"/>
      <c r="G31" s="225"/>
      <c r="H31" s="106"/>
      <c r="I31" s="107" t="s">
        <v>421</v>
      </c>
      <c r="J31" s="108" t="s">
        <v>422</v>
      </c>
    </row>
    <row r="32" spans="1:10" x14ac:dyDescent="0.25">
      <c r="A32" s="242"/>
      <c r="B32" s="243"/>
      <c r="C32" s="109"/>
      <c r="D32" s="77"/>
      <c r="E32" s="244"/>
      <c r="F32" s="244"/>
      <c r="G32" s="244"/>
      <c r="H32" s="244"/>
      <c r="I32" s="104"/>
      <c r="J32" s="105"/>
    </row>
    <row r="33" spans="1:10" x14ac:dyDescent="0.25">
      <c r="A33" s="242" t="s">
        <v>410</v>
      </c>
      <c r="B33" s="243"/>
      <c r="C33" s="102" t="s">
        <v>424</v>
      </c>
      <c r="D33" s="241" t="s">
        <v>423</v>
      </c>
      <c r="E33" s="225"/>
      <c r="F33" s="225"/>
      <c r="G33" s="225"/>
      <c r="H33" s="100"/>
      <c r="I33" s="107" t="s">
        <v>424</v>
      </c>
      <c r="J33" s="108" t="s">
        <v>425</v>
      </c>
    </row>
    <row r="34" spans="1:10" x14ac:dyDescent="0.25">
      <c r="A34" s="93"/>
      <c r="B34" s="94"/>
      <c r="C34" s="94"/>
      <c r="D34" s="94"/>
      <c r="E34" s="217"/>
      <c r="F34" s="217"/>
      <c r="G34" s="217"/>
      <c r="H34" s="217"/>
      <c r="I34" s="94"/>
      <c r="J34" s="96"/>
    </row>
    <row r="35" spans="1:10" x14ac:dyDescent="0.25">
      <c r="A35" s="241" t="s">
        <v>411</v>
      </c>
      <c r="B35" s="225"/>
      <c r="C35" s="225"/>
      <c r="D35" s="225"/>
      <c r="E35" s="225" t="s">
        <v>401</v>
      </c>
      <c r="F35" s="225"/>
      <c r="G35" s="225"/>
      <c r="H35" s="225"/>
      <c r="I35" s="225"/>
      <c r="J35" s="110" t="s">
        <v>402</v>
      </c>
    </row>
    <row r="36" spans="1:10" x14ac:dyDescent="0.25">
      <c r="A36" s="93"/>
      <c r="B36" s="94"/>
      <c r="C36" s="94"/>
      <c r="D36" s="94"/>
      <c r="E36" s="217"/>
      <c r="F36" s="217"/>
      <c r="G36" s="217"/>
      <c r="H36" s="217"/>
      <c r="I36" s="94"/>
      <c r="J36" s="105"/>
    </row>
    <row r="37" spans="1:10" x14ac:dyDescent="0.25">
      <c r="A37" s="236"/>
      <c r="B37" s="237"/>
      <c r="C37" s="237"/>
      <c r="D37" s="237"/>
      <c r="E37" s="236"/>
      <c r="F37" s="237"/>
      <c r="G37" s="237"/>
      <c r="H37" s="237"/>
      <c r="I37" s="238"/>
      <c r="J37" s="111"/>
    </row>
    <row r="38" spans="1:10" x14ac:dyDescent="0.25">
      <c r="A38" s="93"/>
      <c r="B38" s="94"/>
      <c r="C38" s="101"/>
      <c r="D38" s="240"/>
      <c r="E38" s="240"/>
      <c r="F38" s="240"/>
      <c r="G38" s="240"/>
      <c r="H38" s="240"/>
      <c r="I38" s="240"/>
      <c r="J38" s="96"/>
    </row>
    <row r="39" spans="1:10" x14ac:dyDescent="0.25">
      <c r="A39" s="236"/>
      <c r="B39" s="237"/>
      <c r="C39" s="237"/>
      <c r="D39" s="238"/>
      <c r="E39" s="236"/>
      <c r="F39" s="237"/>
      <c r="G39" s="237"/>
      <c r="H39" s="237"/>
      <c r="I39" s="238"/>
      <c r="J39" s="102"/>
    </row>
    <row r="40" spans="1:10" x14ac:dyDescent="0.25">
      <c r="A40" s="93"/>
      <c r="B40" s="94"/>
      <c r="C40" s="101"/>
      <c r="D40" s="112"/>
      <c r="E40" s="240"/>
      <c r="F40" s="240"/>
      <c r="G40" s="240"/>
      <c r="H40" s="240"/>
      <c r="I40" s="95"/>
      <c r="J40" s="96"/>
    </row>
    <row r="41" spans="1:10" x14ac:dyDescent="0.25">
      <c r="A41" s="236"/>
      <c r="B41" s="237"/>
      <c r="C41" s="237"/>
      <c r="D41" s="238"/>
      <c r="E41" s="236"/>
      <c r="F41" s="237"/>
      <c r="G41" s="237"/>
      <c r="H41" s="237"/>
      <c r="I41" s="238"/>
      <c r="J41" s="102"/>
    </row>
    <row r="42" spans="1:10" x14ac:dyDescent="0.25">
      <c r="A42" s="93"/>
      <c r="B42" s="94"/>
      <c r="C42" s="101"/>
      <c r="D42" s="112"/>
      <c r="E42" s="240"/>
      <c r="F42" s="240"/>
      <c r="G42" s="240"/>
      <c r="H42" s="240"/>
      <c r="I42" s="95"/>
      <c r="J42" s="96"/>
    </row>
    <row r="43" spans="1:10" x14ac:dyDescent="0.25">
      <c r="A43" s="236"/>
      <c r="B43" s="237"/>
      <c r="C43" s="237"/>
      <c r="D43" s="238"/>
      <c r="E43" s="236"/>
      <c r="F43" s="237"/>
      <c r="G43" s="237"/>
      <c r="H43" s="237"/>
      <c r="I43" s="238"/>
      <c r="J43" s="102"/>
    </row>
    <row r="44" spans="1:10" x14ac:dyDescent="0.25">
      <c r="A44" s="113"/>
      <c r="B44" s="101"/>
      <c r="C44" s="234"/>
      <c r="D44" s="234"/>
      <c r="E44" s="217"/>
      <c r="F44" s="217"/>
      <c r="G44" s="234"/>
      <c r="H44" s="234"/>
      <c r="I44" s="234"/>
      <c r="J44" s="96"/>
    </row>
    <row r="45" spans="1:10" x14ac:dyDescent="0.25">
      <c r="A45" s="236"/>
      <c r="B45" s="237"/>
      <c r="C45" s="237"/>
      <c r="D45" s="238"/>
      <c r="E45" s="236"/>
      <c r="F45" s="237"/>
      <c r="G45" s="237"/>
      <c r="H45" s="237"/>
      <c r="I45" s="238"/>
      <c r="J45" s="102"/>
    </row>
    <row r="46" spans="1:10" x14ac:dyDescent="0.25">
      <c r="A46" s="113"/>
      <c r="B46" s="101"/>
      <c r="C46" s="101"/>
      <c r="D46" s="94"/>
      <c r="E46" s="239"/>
      <c r="F46" s="239"/>
      <c r="G46" s="234"/>
      <c r="H46" s="234"/>
      <c r="I46" s="94"/>
      <c r="J46" s="96"/>
    </row>
    <row r="47" spans="1:10" x14ac:dyDescent="0.25">
      <c r="A47" s="236"/>
      <c r="B47" s="237"/>
      <c r="C47" s="237"/>
      <c r="D47" s="238"/>
      <c r="E47" s="236"/>
      <c r="F47" s="237"/>
      <c r="G47" s="237"/>
      <c r="H47" s="237"/>
      <c r="I47" s="238"/>
      <c r="J47" s="102"/>
    </row>
    <row r="48" spans="1:10" x14ac:dyDescent="0.25">
      <c r="A48" s="113"/>
      <c r="B48" s="101"/>
      <c r="C48" s="101"/>
      <c r="D48" s="94"/>
      <c r="E48" s="217"/>
      <c r="F48" s="217"/>
      <c r="G48" s="234"/>
      <c r="H48" s="234"/>
      <c r="I48" s="94"/>
      <c r="J48" s="114" t="s">
        <v>426</v>
      </c>
    </row>
    <row r="49" spans="1:10" x14ac:dyDescent="0.25">
      <c r="A49" s="113"/>
      <c r="B49" s="101"/>
      <c r="C49" s="101"/>
      <c r="D49" s="94"/>
      <c r="E49" s="217"/>
      <c r="F49" s="217"/>
      <c r="G49" s="234"/>
      <c r="H49" s="234"/>
      <c r="I49" s="94"/>
      <c r="J49" s="114" t="s">
        <v>427</v>
      </c>
    </row>
    <row r="50" spans="1:10" ht="14.45" customHeight="1" x14ac:dyDescent="0.25">
      <c r="A50" s="210" t="s">
        <v>403</v>
      </c>
      <c r="B50" s="211"/>
      <c r="C50" s="227" t="s">
        <v>427</v>
      </c>
      <c r="D50" s="228"/>
      <c r="E50" s="229" t="s">
        <v>428</v>
      </c>
      <c r="F50" s="230"/>
      <c r="G50" s="231"/>
      <c r="H50" s="232"/>
      <c r="I50" s="232"/>
      <c r="J50" s="233"/>
    </row>
    <row r="51" spans="1:10" x14ac:dyDescent="0.25">
      <c r="A51" s="113"/>
      <c r="B51" s="101"/>
      <c r="C51" s="234"/>
      <c r="D51" s="234"/>
      <c r="E51" s="217"/>
      <c r="F51" s="217"/>
      <c r="G51" s="235" t="s">
        <v>429</v>
      </c>
      <c r="H51" s="235"/>
      <c r="I51" s="235"/>
      <c r="J51" s="85"/>
    </row>
    <row r="52" spans="1:10" ht="13.9" customHeight="1" x14ac:dyDescent="0.25">
      <c r="A52" s="210" t="s">
        <v>404</v>
      </c>
      <c r="B52" s="211"/>
      <c r="C52" s="221" t="s">
        <v>442</v>
      </c>
      <c r="D52" s="222"/>
      <c r="E52" s="222"/>
      <c r="F52" s="222"/>
      <c r="G52" s="222"/>
      <c r="H52" s="222"/>
      <c r="I52" s="222"/>
      <c r="J52" s="223"/>
    </row>
    <row r="53" spans="1:10" x14ac:dyDescent="0.25">
      <c r="A53" s="93"/>
      <c r="B53" s="94"/>
      <c r="C53" s="224" t="s">
        <v>405</v>
      </c>
      <c r="D53" s="224"/>
      <c r="E53" s="224"/>
      <c r="F53" s="224"/>
      <c r="G53" s="224"/>
      <c r="H53" s="224"/>
      <c r="I53" s="224"/>
      <c r="J53" s="96"/>
    </row>
    <row r="54" spans="1:10" x14ac:dyDescent="0.25">
      <c r="A54" s="210" t="s">
        <v>406</v>
      </c>
      <c r="B54" s="211"/>
      <c r="C54" s="221" t="s">
        <v>443</v>
      </c>
      <c r="D54" s="222"/>
      <c r="E54" s="223"/>
      <c r="F54" s="217"/>
      <c r="G54" s="217"/>
      <c r="H54" s="225"/>
      <c r="I54" s="225"/>
      <c r="J54" s="226"/>
    </row>
    <row r="55" spans="1:10" x14ac:dyDescent="0.25">
      <c r="A55" s="93"/>
      <c r="B55" s="94"/>
      <c r="C55" s="101"/>
      <c r="D55" s="94"/>
      <c r="E55" s="217"/>
      <c r="F55" s="217"/>
      <c r="G55" s="217"/>
      <c r="H55" s="217"/>
      <c r="I55" s="94"/>
      <c r="J55" s="96"/>
    </row>
    <row r="56" spans="1:10" ht="14.45" customHeight="1" x14ac:dyDescent="0.25">
      <c r="A56" s="210" t="s">
        <v>398</v>
      </c>
      <c r="B56" s="211"/>
      <c r="C56" s="218" t="s">
        <v>444</v>
      </c>
      <c r="D56" s="219"/>
      <c r="E56" s="219"/>
      <c r="F56" s="219"/>
      <c r="G56" s="219"/>
      <c r="H56" s="219"/>
      <c r="I56" s="219"/>
      <c r="J56" s="220"/>
    </row>
    <row r="57" spans="1:10" x14ac:dyDescent="0.25">
      <c r="A57" s="93"/>
      <c r="B57" s="94"/>
      <c r="C57" s="94"/>
      <c r="D57" s="94"/>
      <c r="E57" s="217"/>
      <c r="F57" s="217"/>
      <c r="G57" s="217"/>
      <c r="H57" s="217"/>
      <c r="I57" s="94"/>
      <c r="J57" s="96"/>
    </row>
    <row r="58" spans="1:10" x14ac:dyDescent="0.25">
      <c r="A58" s="210" t="s">
        <v>430</v>
      </c>
      <c r="B58" s="211"/>
      <c r="C58" s="212"/>
      <c r="D58" s="213"/>
      <c r="E58" s="213"/>
      <c r="F58" s="213"/>
      <c r="G58" s="213"/>
      <c r="H58" s="213"/>
      <c r="I58" s="213"/>
      <c r="J58" s="214"/>
    </row>
    <row r="59" spans="1:10" ht="14.45" customHeight="1" x14ac:dyDescent="0.25">
      <c r="A59" s="93"/>
      <c r="B59" s="94"/>
      <c r="C59" s="215" t="s">
        <v>431</v>
      </c>
      <c r="D59" s="215"/>
      <c r="E59" s="215"/>
      <c r="F59" s="215"/>
      <c r="G59" s="94"/>
      <c r="H59" s="94"/>
      <c r="I59" s="94"/>
      <c r="J59" s="96"/>
    </row>
    <row r="60" spans="1:10" x14ac:dyDescent="0.25">
      <c r="A60" s="210" t="s">
        <v>432</v>
      </c>
      <c r="B60" s="211"/>
      <c r="C60" s="212"/>
      <c r="D60" s="213"/>
      <c r="E60" s="213"/>
      <c r="F60" s="213"/>
      <c r="G60" s="213"/>
      <c r="H60" s="213"/>
      <c r="I60" s="213"/>
      <c r="J60" s="214"/>
    </row>
    <row r="61" spans="1:10" ht="14.45" customHeight="1" x14ac:dyDescent="0.25">
      <c r="A61" s="115"/>
      <c r="B61" s="116"/>
      <c r="C61" s="216" t="s">
        <v>433</v>
      </c>
      <c r="D61" s="216"/>
      <c r="E61" s="216"/>
      <c r="F61" s="216"/>
      <c r="G61" s="216"/>
      <c r="H61" s="116"/>
      <c r="I61" s="116"/>
      <c r="J61" s="117"/>
    </row>
    <row r="68" ht="27.4" customHeight="1" x14ac:dyDescent="0.25"/>
    <row r="72" ht="38.65"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2"/>
  <sheetViews>
    <sheetView view="pageBreakPreview" topLeftCell="A56" zoomScaleNormal="100" zoomScaleSheetLayoutView="100" workbookViewId="0">
      <selection activeCell="I76" sqref="I76"/>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280" t="s">
        <v>1</v>
      </c>
      <c r="B1" s="281"/>
      <c r="C1" s="281"/>
      <c r="D1" s="281"/>
      <c r="E1" s="281"/>
      <c r="F1" s="281"/>
      <c r="G1" s="281"/>
      <c r="H1" s="281"/>
      <c r="I1" s="281"/>
    </row>
    <row r="2" spans="1:9" x14ac:dyDescent="0.2">
      <c r="A2" s="282" t="s">
        <v>487</v>
      </c>
      <c r="B2" s="283"/>
      <c r="C2" s="283"/>
      <c r="D2" s="283"/>
      <c r="E2" s="283"/>
      <c r="F2" s="283"/>
      <c r="G2" s="283"/>
      <c r="H2" s="283"/>
      <c r="I2" s="283"/>
    </row>
    <row r="3" spans="1:9" x14ac:dyDescent="0.2">
      <c r="A3" s="284" t="s">
        <v>355</v>
      </c>
      <c r="B3" s="285"/>
      <c r="C3" s="285"/>
      <c r="D3" s="285"/>
      <c r="E3" s="285"/>
      <c r="F3" s="285"/>
      <c r="G3" s="285"/>
      <c r="H3" s="285"/>
      <c r="I3" s="285"/>
    </row>
    <row r="4" spans="1:9" x14ac:dyDescent="0.2">
      <c r="A4" s="286" t="s">
        <v>445</v>
      </c>
      <c r="B4" s="287"/>
      <c r="C4" s="287"/>
      <c r="D4" s="287"/>
      <c r="E4" s="287"/>
      <c r="F4" s="287"/>
      <c r="G4" s="287"/>
      <c r="H4" s="287"/>
      <c r="I4" s="288"/>
    </row>
    <row r="5" spans="1:9" ht="45" x14ac:dyDescent="0.2">
      <c r="A5" s="291" t="s">
        <v>2</v>
      </c>
      <c r="B5" s="292"/>
      <c r="C5" s="292"/>
      <c r="D5" s="292"/>
      <c r="E5" s="292"/>
      <c r="F5" s="292"/>
      <c r="G5" s="12" t="s">
        <v>105</v>
      </c>
      <c r="H5" s="14" t="s">
        <v>372</v>
      </c>
      <c r="I5" s="14" t="s">
        <v>373</v>
      </c>
    </row>
    <row r="6" spans="1:9" x14ac:dyDescent="0.2">
      <c r="A6" s="289">
        <v>1</v>
      </c>
      <c r="B6" s="290"/>
      <c r="C6" s="290"/>
      <c r="D6" s="290"/>
      <c r="E6" s="290"/>
      <c r="F6" s="290"/>
      <c r="G6" s="13">
        <v>2</v>
      </c>
      <c r="H6" s="14">
        <v>3</v>
      </c>
      <c r="I6" s="14">
        <v>4</v>
      </c>
    </row>
    <row r="7" spans="1:9" x14ac:dyDescent="0.2">
      <c r="A7" s="293"/>
      <c r="B7" s="293"/>
      <c r="C7" s="293"/>
      <c r="D7" s="293"/>
      <c r="E7" s="293"/>
      <c r="F7" s="293"/>
      <c r="G7" s="293"/>
      <c r="H7" s="293"/>
      <c r="I7" s="293"/>
    </row>
    <row r="8" spans="1:9" ht="12.75" customHeight="1" x14ac:dyDescent="0.2">
      <c r="A8" s="274" t="s">
        <v>4</v>
      </c>
      <c r="B8" s="274"/>
      <c r="C8" s="274"/>
      <c r="D8" s="274"/>
      <c r="E8" s="274"/>
      <c r="F8" s="274"/>
      <c r="G8" s="15">
        <v>1</v>
      </c>
      <c r="H8" s="33">
        <v>0</v>
      </c>
      <c r="I8" s="33">
        <v>0</v>
      </c>
    </row>
    <row r="9" spans="1:9" ht="12.75" customHeight="1" x14ac:dyDescent="0.2">
      <c r="A9" s="275" t="s">
        <v>381</v>
      </c>
      <c r="B9" s="275"/>
      <c r="C9" s="275"/>
      <c r="D9" s="275"/>
      <c r="E9" s="275"/>
      <c r="F9" s="275"/>
      <c r="G9" s="16">
        <v>2</v>
      </c>
      <c r="H9" s="34">
        <f>H10+H17+H27+H38+H43</f>
        <v>5186667284</v>
      </c>
      <c r="I9" s="34">
        <f>I10+I17+I27+I38+I43</f>
        <v>5440925118</v>
      </c>
    </row>
    <row r="10" spans="1:9" ht="12.75" customHeight="1" x14ac:dyDescent="0.2">
      <c r="A10" s="277" t="s">
        <v>5</v>
      </c>
      <c r="B10" s="277"/>
      <c r="C10" s="277"/>
      <c r="D10" s="277"/>
      <c r="E10" s="277"/>
      <c r="F10" s="277"/>
      <c r="G10" s="16">
        <v>3</v>
      </c>
      <c r="H10" s="34">
        <f>H11+H12+H13+H14+H15+H16</f>
        <v>54104271</v>
      </c>
      <c r="I10" s="34">
        <f>I11+I12+I13+I14+I15+I16</f>
        <v>45400220</v>
      </c>
    </row>
    <row r="11" spans="1:9" ht="12.75" customHeight="1" x14ac:dyDescent="0.2">
      <c r="A11" s="273" t="s">
        <v>6</v>
      </c>
      <c r="B11" s="273"/>
      <c r="C11" s="273"/>
      <c r="D11" s="273"/>
      <c r="E11" s="273"/>
      <c r="F11" s="273"/>
      <c r="G11" s="15">
        <v>4</v>
      </c>
      <c r="H11" s="33">
        <v>0</v>
      </c>
      <c r="I11" s="33">
        <v>0</v>
      </c>
    </row>
    <row r="12" spans="1:9" ht="22.9" customHeight="1" x14ac:dyDescent="0.2">
      <c r="A12" s="273" t="s">
        <v>7</v>
      </c>
      <c r="B12" s="273"/>
      <c r="C12" s="273"/>
      <c r="D12" s="273"/>
      <c r="E12" s="273"/>
      <c r="F12" s="273"/>
      <c r="G12" s="15">
        <v>5</v>
      </c>
      <c r="H12" s="33">
        <v>46920962</v>
      </c>
      <c r="I12" s="33">
        <v>34462691</v>
      </c>
    </row>
    <row r="13" spans="1:9" ht="12.75" customHeight="1" x14ac:dyDescent="0.2">
      <c r="A13" s="273" t="s">
        <v>8</v>
      </c>
      <c r="B13" s="273"/>
      <c r="C13" s="273"/>
      <c r="D13" s="273"/>
      <c r="E13" s="273"/>
      <c r="F13" s="273"/>
      <c r="G13" s="15">
        <v>6</v>
      </c>
      <c r="H13" s="33">
        <v>6567609</v>
      </c>
      <c r="I13" s="33">
        <v>6567609</v>
      </c>
    </row>
    <row r="14" spans="1:9" ht="12.75" customHeight="1" x14ac:dyDescent="0.2">
      <c r="A14" s="273" t="s">
        <v>9</v>
      </c>
      <c r="B14" s="273"/>
      <c r="C14" s="273"/>
      <c r="D14" s="273"/>
      <c r="E14" s="273"/>
      <c r="F14" s="273"/>
      <c r="G14" s="15">
        <v>7</v>
      </c>
      <c r="H14" s="33">
        <v>0</v>
      </c>
      <c r="I14" s="33">
        <v>0</v>
      </c>
    </row>
    <row r="15" spans="1:9" ht="12.75" customHeight="1" x14ac:dyDescent="0.2">
      <c r="A15" s="273" t="s">
        <v>10</v>
      </c>
      <c r="B15" s="273"/>
      <c r="C15" s="273"/>
      <c r="D15" s="273"/>
      <c r="E15" s="273"/>
      <c r="F15" s="273"/>
      <c r="G15" s="15">
        <v>8</v>
      </c>
      <c r="H15" s="33">
        <v>615700</v>
      </c>
      <c r="I15" s="33">
        <v>4369920</v>
      </c>
    </row>
    <row r="16" spans="1:9" ht="12.75" customHeight="1" x14ac:dyDescent="0.2">
      <c r="A16" s="273" t="s">
        <v>11</v>
      </c>
      <c r="B16" s="273"/>
      <c r="C16" s="273"/>
      <c r="D16" s="273"/>
      <c r="E16" s="273"/>
      <c r="F16" s="273"/>
      <c r="G16" s="15">
        <v>9</v>
      </c>
      <c r="H16" s="33">
        <v>0</v>
      </c>
      <c r="I16" s="33">
        <v>0</v>
      </c>
    </row>
    <row r="17" spans="1:9" ht="12.75" customHeight="1" x14ac:dyDescent="0.2">
      <c r="A17" s="277" t="s">
        <v>12</v>
      </c>
      <c r="B17" s="277"/>
      <c r="C17" s="277"/>
      <c r="D17" s="277"/>
      <c r="E17" s="277"/>
      <c r="F17" s="277"/>
      <c r="G17" s="16">
        <v>10</v>
      </c>
      <c r="H17" s="34">
        <f>H18+H19+H20+H21+H22+H23+H24+H25+H26</f>
        <v>4247236790</v>
      </c>
      <c r="I17" s="34">
        <f>I18+I19+I20+I21+I22+I23+I24+I25+I26</f>
        <v>4422125676</v>
      </c>
    </row>
    <row r="18" spans="1:9" ht="12.75" customHeight="1" x14ac:dyDescent="0.2">
      <c r="A18" s="273" t="s">
        <v>13</v>
      </c>
      <c r="B18" s="273"/>
      <c r="C18" s="273"/>
      <c r="D18" s="273"/>
      <c r="E18" s="273"/>
      <c r="F18" s="273"/>
      <c r="G18" s="15">
        <v>11</v>
      </c>
      <c r="H18" s="33">
        <v>630175338</v>
      </c>
      <c r="I18" s="33">
        <v>629039608</v>
      </c>
    </row>
    <row r="19" spans="1:9" ht="12.75" customHeight="1" x14ac:dyDescent="0.2">
      <c r="A19" s="273" t="s">
        <v>14</v>
      </c>
      <c r="B19" s="273"/>
      <c r="C19" s="273"/>
      <c r="D19" s="273"/>
      <c r="E19" s="273"/>
      <c r="F19" s="273"/>
      <c r="G19" s="15">
        <v>12</v>
      </c>
      <c r="H19" s="33">
        <v>2765966791</v>
      </c>
      <c r="I19" s="33">
        <v>2643455259</v>
      </c>
    </row>
    <row r="20" spans="1:9" ht="12.75" customHeight="1" x14ac:dyDescent="0.2">
      <c r="A20" s="273" t="s">
        <v>15</v>
      </c>
      <c r="B20" s="273"/>
      <c r="C20" s="273"/>
      <c r="D20" s="273"/>
      <c r="E20" s="273"/>
      <c r="F20" s="273"/>
      <c r="G20" s="15">
        <v>13</v>
      </c>
      <c r="H20" s="33">
        <v>441226355</v>
      </c>
      <c r="I20" s="33">
        <v>402163935</v>
      </c>
    </row>
    <row r="21" spans="1:9" ht="12.75" customHeight="1" x14ac:dyDescent="0.2">
      <c r="A21" s="273" t="s">
        <v>16</v>
      </c>
      <c r="B21" s="273"/>
      <c r="C21" s="273"/>
      <c r="D21" s="273"/>
      <c r="E21" s="273"/>
      <c r="F21" s="273"/>
      <c r="G21" s="15">
        <v>14</v>
      </c>
      <c r="H21" s="33">
        <v>112390110</v>
      </c>
      <c r="I21" s="33">
        <v>100450046</v>
      </c>
    </row>
    <row r="22" spans="1:9" ht="12.75" customHeight="1" x14ac:dyDescent="0.2">
      <c r="A22" s="273" t="s">
        <v>17</v>
      </c>
      <c r="B22" s="273"/>
      <c r="C22" s="273"/>
      <c r="D22" s="273"/>
      <c r="E22" s="273"/>
      <c r="F22" s="273"/>
      <c r="G22" s="15">
        <v>15</v>
      </c>
      <c r="H22" s="33">
        <v>0</v>
      </c>
      <c r="I22" s="33">
        <v>0</v>
      </c>
    </row>
    <row r="23" spans="1:9" ht="12.75" customHeight="1" x14ac:dyDescent="0.2">
      <c r="A23" s="273" t="s">
        <v>18</v>
      </c>
      <c r="B23" s="273"/>
      <c r="C23" s="273"/>
      <c r="D23" s="273"/>
      <c r="E23" s="273"/>
      <c r="F23" s="273"/>
      <c r="G23" s="15">
        <v>16</v>
      </c>
      <c r="H23" s="33">
        <v>1957700</v>
      </c>
      <c r="I23" s="33">
        <v>36342401</v>
      </c>
    </row>
    <row r="24" spans="1:9" ht="12.75" customHeight="1" x14ac:dyDescent="0.2">
      <c r="A24" s="273" t="s">
        <v>19</v>
      </c>
      <c r="B24" s="273"/>
      <c r="C24" s="273"/>
      <c r="D24" s="273"/>
      <c r="E24" s="273"/>
      <c r="F24" s="273"/>
      <c r="G24" s="15">
        <v>17</v>
      </c>
      <c r="H24" s="33">
        <v>217024655</v>
      </c>
      <c r="I24" s="33">
        <v>533932401</v>
      </c>
    </row>
    <row r="25" spans="1:9" ht="12.75" customHeight="1" x14ac:dyDescent="0.2">
      <c r="A25" s="273" t="s">
        <v>20</v>
      </c>
      <c r="B25" s="273"/>
      <c r="C25" s="273"/>
      <c r="D25" s="273"/>
      <c r="E25" s="273"/>
      <c r="F25" s="273"/>
      <c r="G25" s="15">
        <v>18</v>
      </c>
      <c r="H25" s="33">
        <v>72046375</v>
      </c>
      <c r="I25" s="33">
        <v>70292560</v>
      </c>
    </row>
    <row r="26" spans="1:9" ht="12.75" customHeight="1" x14ac:dyDescent="0.2">
      <c r="A26" s="273" t="s">
        <v>21</v>
      </c>
      <c r="B26" s="273"/>
      <c r="C26" s="273"/>
      <c r="D26" s="273"/>
      <c r="E26" s="273"/>
      <c r="F26" s="273"/>
      <c r="G26" s="15">
        <v>19</v>
      </c>
      <c r="H26" s="33">
        <v>6449466</v>
      </c>
      <c r="I26" s="33">
        <v>6449466</v>
      </c>
    </row>
    <row r="27" spans="1:9" ht="12.75" customHeight="1" x14ac:dyDescent="0.2">
      <c r="A27" s="277" t="s">
        <v>22</v>
      </c>
      <c r="B27" s="277"/>
      <c r="C27" s="277"/>
      <c r="D27" s="277"/>
      <c r="E27" s="277"/>
      <c r="F27" s="277"/>
      <c r="G27" s="16">
        <v>20</v>
      </c>
      <c r="H27" s="34">
        <f>SUM(H28:H37)</f>
        <v>774968081</v>
      </c>
      <c r="I27" s="34">
        <f>SUM(I28:I37)</f>
        <v>774900477</v>
      </c>
    </row>
    <row r="28" spans="1:9" ht="12.75" customHeight="1" x14ac:dyDescent="0.2">
      <c r="A28" s="273" t="s">
        <v>23</v>
      </c>
      <c r="B28" s="273"/>
      <c r="C28" s="273"/>
      <c r="D28" s="273"/>
      <c r="E28" s="273"/>
      <c r="F28" s="273"/>
      <c r="G28" s="15">
        <v>21</v>
      </c>
      <c r="H28" s="33">
        <v>727328038</v>
      </c>
      <c r="I28" s="33">
        <v>727328038</v>
      </c>
    </row>
    <row r="29" spans="1:9" ht="12.75" customHeight="1" x14ac:dyDescent="0.2">
      <c r="A29" s="273" t="s">
        <v>24</v>
      </c>
      <c r="B29" s="273"/>
      <c r="C29" s="273"/>
      <c r="D29" s="273"/>
      <c r="E29" s="273"/>
      <c r="F29" s="273"/>
      <c r="G29" s="15">
        <v>22</v>
      </c>
      <c r="H29" s="33">
        <v>0</v>
      </c>
      <c r="I29" s="33">
        <v>0</v>
      </c>
    </row>
    <row r="30" spans="1:9" ht="12.75" customHeight="1" x14ac:dyDescent="0.2">
      <c r="A30" s="273" t="s">
        <v>25</v>
      </c>
      <c r="B30" s="273"/>
      <c r="C30" s="273"/>
      <c r="D30" s="273"/>
      <c r="E30" s="273"/>
      <c r="F30" s="273"/>
      <c r="G30" s="15">
        <v>23</v>
      </c>
      <c r="H30" s="33">
        <v>0</v>
      </c>
      <c r="I30" s="33">
        <v>0</v>
      </c>
    </row>
    <row r="31" spans="1:9" ht="24" customHeight="1" x14ac:dyDescent="0.2">
      <c r="A31" s="273" t="s">
        <v>26</v>
      </c>
      <c r="B31" s="273"/>
      <c r="C31" s="273"/>
      <c r="D31" s="273"/>
      <c r="E31" s="273"/>
      <c r="F31" s="273"/>
      <c r="G31" s="15">
        <v>24</v>
      </c>
      <c r="H31" s="33">
        <v>47191530</v>
      </c>
      <c r="I31" s="33">
        <v>47191530</v>
      </c>
    </row>
    <row r="32" spans="1:9" ht="23.65" customHeight="1" x14ac:dyDescent="0.2">
      <c r="A32" s="273" t="s">
        <v>27</v>
      </c>
      <c r="B32" s="273"/>
      <c r="C32" s="273"/>
      <c r="D32" s="273"/>
      <c r="E32" s="273"/>
      <c r="F32" s="273"/>
      <c r="G32" s="15">
        <v>25</v>
      </c>
      <c r="H32" s="33">
        <v>0</v>
      </c>
      <c r="I32" s="33">
        <v>0</v>
      </c>
    </row>
    <row r="33" spans="1:9" ht="21.6" customHeight="1" x14ac:dyDescent="0.2">
      <c r="A33" s="273" t="s">
        <v>28</v>
      </c>
      <c r="B33" s="273"/>
      <c r="C33" s="273"/>
      <c r="D33" s="273"/>
      <c r="E33" s="273"/>
      <c r="F33" s="273"/>
      <c r="G33" s="15">
        <v>26</v>
      </c>
      <c r="H33" s="33">
        <v>0</v>
      </c>
      <c r="I33" s="33">
        <v>0</v>
      </c>
    </row>
    <row r="34" spans="1:9" ht="12.75" customHeight="1" x14ac:dyDescent="0.2">
      <c r="A34" s="273" t="s">
        <v>29</v>
      </c>
      <c r="B34" s="273"/>
      <c r="C34" s="273"/>
      <c r="D34" s="273"/>
      <c r="E34" s="273"/>
      <c r="F34" s="273"/>
      <c r="G34" s="15">
        <v>27</v>
      </c>
      <c r="H34" s="33">
        <v>195175</v>
      </c>
      <c r="I34" s="33">
        <v>137448</v>
      </c>
    </row>
    <row r="35" spans="1:9" ht="12.75" customHeight="1" x14ac:dyDescent="0.2">
      <c r="A35" s="273" t="s">
        <v>30</v>
      </c>
      <c r="B35" s="273"/>
      <c r="C35" s="273"/>
      <c r="D35" s="273"/>
      <c r="E35" s="273"/>
      <c r="F35" s="273"/>
      <c r="G35" s="15">
        <v>28</v>
      </c>
      <c r="H35" s="33">
        <v>113338</v>
      </c>
      <c r="I35" s="33">
        <v>103461</v>
      </c>
    </row>
    <row r="36" spans="1:9" ht="12.75" customHeight="1" x14ac:dyDescent="0.2">
      <c r="A36" s="273" t="s">
        <v>31</v>
      </c>
      <c r="B36" s="273"/>
      <c r="C36" s="273"/>
      <c r="D36" s="273"/>
      <c r="E36" s="273"/>
      <c r="F36" s="273"/>
      <c r="G36" s="15">
        <v>29</v>
      </c>
      <c r="H36" s="33">
        <v>0</v>
      </c>
      <c r="I36" s="33">
        <v>0</v>
      </c>
    </row>
    <row r="37" spans="1:9" ht="12.75" customHeight="1" x14ac:dyDescent="0.2">
      <c r="A37" s="273" t="s">
        <v>32</v>
      </c>
      <c r="B37" s="273"/>
      <c r="C37" s="273"/>
      <c r="D37" s="273"/>
      <c r="E37" s="273"/>
      <c r="F37" s="273"/>
      <c r="G37" s="15">
        <v>30</v>
      </c>
      <c r="H37" s="33">
        <v>140000</v>
      </c>
      <c r="I37" s="33">
        <v>140000</v>
      </c>
    </row>
    <row r="38" spans="1:9" ht="12.75" customHeight="1" x14ac:dyDescent="0.2">
      <c r="A38" s="277" t="s">
        <v>33</v>
      </c>
      <c r="B38" s="277"/>
      <c r="C38" s="277"/>
      <c r="D38" s="277"/>
      <c r="E38" s="277"/>
      <c r="F38" s="277"/>
      <c r="G38" s="16">
        <v>31</v>
      </c>
      <c r="H38" s="34">
        <f>H39+H40+H41+H42</f>
        <v>0</v>
      </c>
      <c r="I38" s="34">
        <f>I39+I40+I41+I42</f>
        <v>0</v>
      </c>
    </row>
    <row r="39" spans="1:9" ht="12.75" customHeight="1" x14ac:dyDescent="0.2">
      <c r="A39" s="273" t="s">
        <v>34</v>
      </c>
      <c r="B39" s="273"/>
      <c r="C39" s="273"/>
      <c r="D39" s="273"/>
      <c r="E39" s="273"/>
      <c r="F39" s="273"/>
      <c r="G39" s="15">
        <v>32</v>
      </c>
      <c r="H39" s="33">
        <v>0</v>
      </c>
      <c r="I39" s="33">
        <v>0</v>
      </c>
    </row>
    <row r="40" spans="1:9" ht="12.75" customHeight="1" x14ac:dyDescent="0.2">
      <c r="A40" s="273" t="s">
        <v>35</v>
      </c>
      <c r="B40" s="273"/>
      <c r="C40" s="273"/>
      <c r="D40" s="273"/>
      <c r="E40" s="273"/>
      <c r="F40" s="273"/>
      <c r="G40" s="15">
        <v>33</v>
      </c>
      <c r="H40" s="33">
        <v>0</v>
      </c>
      <c r="I40" s="33">
        <v>0</v>
      </c>
    </row>
    <row r="41" spans="1:9" ht="12.75" customHeight="1" x14ac:dyDescent="0.2">
      <c r="A41" s="273" t="s">
        <v>36</v>
      </c>
      <c r="B41" s="273"/>
      <c r="C41" s="273"/>
      <c r="D41" s="273"/>
      <c r="E41" s="273"/>
      <c r="F41" s="273"/>
      <c r="G41" s="15">
        <v>34</v>
      </c>
      <c r="H41" s="33">
        <v>0</v>
      </c>
      <c r="I41" s="33">
        <v>0</v>
      </c>
    </row>
    <row r="42" spans="1:9" ht="12.75" customHeight="1" x14ac:dyDescent="0.2">
      <c r="A42" s="273" t="s">
        <v>37</v>
      </c>
      <c r="B42" s="273"/>
      <c r="C42" s="273"/>
      <c r="D42" s="273"/>
      <c r="E42" s="273"/>
      <c r="F42" s="273"/>
      <c r="G42" s="15">
        <v>35</v>
      </c>
      <c r="H42" s="33">
        <v>0</v>
      </c>
      <c r="I42" s="33">
        <v>0</v>
      </c>
    </row>
    <row r="43" spans="1:9" ht="12.75" customHeight="1" x14ac:dyDescent="0.2">
      <c r="A43" s="273" t="s">
        <v>38</v>
      </c>
      <c r="B43" s="273"/>
      <c r="C43" s="273"/>
      <c r="D43" s="273"/>
      <c r="E43" s="273"/>
      <c r="F43" s="273"/>
      <c r="G43" s="15">
        <v>36</v>
      </c>
      <c r="H43" s="33">
        <v>110358142</v>
      </c>
      <c r="I43" s="33">
        <v>198498745</v>
      </c>
    </row>
    <row r="44" spans="1:9" ht="12.75" customHeight="1" x14ac:dyDescent="0.2">
      <c r="A44" s="275" t="s">
        <v>382</v>
      </c>
      <c r="B44" s="275"/>
      <c r="C44" s="275"/>
      <c r="D44" s="275"/>
      <c r="E44" s="275"/>
      <c r="F44" s="275"/>
      <c r="G44" s="16">
        <v>37</v>
      </c>
      <c r="H44" s="34">
        <f>H45+H53+H60+H70</f>
        <v>299370071</v>
      </c>
      <c r="I44" s="34">
        <f>I45+I53+I60+I70</f>
        <v>376503725</v>
      </c>
    </row>
    <row r="45" spans="1:9" ht="12.75" customHeight="1" x14ac:dyDescent="0.2">
      <c r="A45" s="277" t="s">
        <v>39</v>
      </c>
      <c r="B45" s="277"/>
      <c r="C45" s="277"/>
      <c r="D45" s="277"/>
      <c r="E45" s="277"/>
      <c r="F45" s="277"/>
      <c r="G45" s="16">
        <v>38</v>
      </c>
      <c r="H45" s="34">
        <f>SUM(H46:H52)</f>
        <v>22384906</v>
      </c>
      <c r="I45" s="34">
        <f>SUM(I46:I52)</f>
        <v>23955707</v>
      </c>
    </row>
    <row r="46" spans="1:9" ht="12.75" customHeight="1" x14ac:dyDescent="0.2">
      <c r="A46" s="273" t="s">
        <v>40</v>
      </c>
      <c r="B46" s="273"/>
      <c r="C46" s="273"/>
      <c r="D46" s="273"/>
      <c r="E46" s="273"/>
      <c r="F46" s="273"/>
      <c r="G46" s="15">
        <v>39</v>
      </c>
      <c r="H46" s="33">
        <v>22202305</v>
      </c>
      <c r="I46" s="33">
        <v>23078217</v>
      </c>
    </row>
    <row r="47" spans="1:9" ht="12.75" customHeight="1" x14ac:dyDescent="0.2">
      <c r="A47" s="273" t="s">
        <v>41</v>
      </c>
      <c r="B47" s="273"/>
      <c r="C47" s="273"/>
      <c r="D47" s="273"/>
      <c r="E47" s="273"/>
      <c r="F47" s="273"/>
      <c r="G47" s="15">
        <v>40</v>
      </c>
      <c r="H47" s="33">
        <v>0</v>
      </c>
      <c r="I47" s="33">
        <v>0</v>
      </c>
    </row>
    <row r="48" spans="1:9" ht="12.75" customHeight="1" x14ac:dyDescent="0.2">
      <c r="A48" s="273" t="s">
        <v>42</v>
      </c>
      <c r="B48" s="273"/>
      <c r="C48" s="273"/>
      <c r="D48" s="273"/>
      <c r="E48" s="273"/>
      <c r="F48" s="273"/>
      <c r="G48" s="15">
        <v>41</v>
      </c>
      <c r="H48" s="33">
        <v>0</v>
      </c>
      <c r="I48" s="33">
        <v>0</v>
      </c>
    </row>
    <row r="49" spans="1:9" ht="12.75" customHeight="1" x14ac:dyDescent="0.2">
      <c r="A49" s="273" t="s">
        <v>43</v>
      </c>
      <c r="B49" s="273"/>
      <c r="C49" s="273"/>
      <c r="D49" s="273"/>
      <c r="E49" s="273"/>
      <c r="F49" s="273"/>
      <c r="G49" s="15">
        <v>42</v>
      </c>
      <c r="H49" s="33">
        <v>182601</v>
      </c>
      <c r="I49" s="33">
        <v>877490</v>
      </c>
    </row>
    <row r="50" spans="1:9" ht="12.75" customHeight="1" x14ac:dyDescent="0.2">
      <c r="A50" s="273" t="s">
        <v>44</v>
      </c>
      <c r="B50" s="273"/>
      <c r="C50" s="273"/>
      <c r="D50" s="273"/>
      <c r="E50" s="273"/>
      <c r="F50" s="273"/>
      <c r="G50" s="15">
        <v>43</v>
      </c>
      <c r="H50" s="33">
        <v>0</v>
      </c>
      <c r="I50" s="33">
        <v>0</v>
      </c>
    </row>
    <row r="51" spans="1:9" ht="12.75" customHeight="1" x14ac:dyDescent="0.2">
      <c r="A51" s="273" t="s">
        <v>45</v>
      </c>
      <c r="B51" s="273"/>
      <c r="C51" s="273"/>
      <c r="D51" s="273"/>
      <c r="E51" s="273"/>
      <c r="F51" s="273"/>
      <c r="G51" s="15">
        <v>44</v>
      </c>
      <c r="H51" s="33">
        <v>0</v>
      </c>
      <c r="I51" s="33">
        <v>0</v>
      </c>
    </row>
    <row r="52" spans="1:9" ht="12.75" customHeight="1" x14ac:dyDescent="0.2">
      <c r="A52" s="273" t="s">
        <v>46</v>
      </c>
      <c r="B52" s="273"/>
      <c r="C52" s="273"/>
      <c r="D52" s="273"/>
      <c r="E52" s="273"/>
      <c r="F52" s="273"/>
      <c r="G52" s="15">
        <v>45</v>
      </c>
      <c r="H52" s="33">
        <v>0</v>
      </c>
      <c r="I52" s="33">
        <v>0</v>
      </c>
    </row>
    <row r="53" spans="1:9" ht="12.75" customHeight="1" x14ac:dyDescent="0.2">
      <c r="A53" s="277" t="s">
        <v>47</v>
      </c>
      <c r="B53" s="277"/>
      <c r="C53" s="277"/>
      <c r="D53" s="277"/>
      <c r="E53" s="277"/>
      <c r="F53" s="277"/>
      <c r="G53" s="16">
        <v>46</v>
      </c>
      <c r="H53" s="34">
        <f>SUM(H54:H59)</f>
        <v>28464473</v>
      </c>
      <c r="I53" s="34">
        <f>SUM(I54:I59)</f>
        <v>28467668</v>
      </c>
    </row>
    <row r="54" spans="1:9" ht="12.75" customHeight="1" x14ac:dyDescent="0.2">
      <c r="A54" s="273" t="s">
        <v>48</v>
      </c>
      <c r="B54" s="273"/>
      <c r="C54" s="273"/>
      <c r="D54" s="273"/>
      <c r="E54" s="273"/>
      <c r="F54" s="273"/>
      <c r="G54" s="15">
        <v>47</v>
      </c>
      <c r="H54" s="33">
        <v>2556854</v>
      </c>
      <c r="I54" s="33">
        <v>397231</v>
      </c>
    </row>
    <row r="55" spans="1:9" ht="12.75" customHeight="1" x14ac:dyDescent="0.2">
      <c r="A55" s="273" t="s">
        <v>49</v>
      </c>
      <c r="B55" s="273"/>
      <c r="C55" s="273"/>
      <c r="D55" s="273"/>
      <c r="E55" s="273"/>
      <c r="F55" s="273"/>
      <c r="G55" s="15">
        <v>48</v>
      </c>
      <c r="H55" s="33">
        <v>23688</v>
      </c>
      <c r="I55" s="33">
        <v>17356</v>
      </c>
    </row>
    <row r="56" spans="1:9" ht="12.75" customHeight="1" x14ac:dyDescent="0.2">
      <c r="A56" s="273" t="s">
        <v>50</v>
      </c>
      <c r="B56" s="273"/>
      <c r="C56" s="273"/>
      <c r="D56" s="273"/>
      <c r="E56" s="273"/>
      <c r="F56" s="273"/>
      <c r="G56" s="15">
        <v>49</v>
      </c>
      <c r="H56" s="33">
        <v>13342394</v>
      </c>
      <c r="I56" s="33">
        <v>18266881</v>
      </c>
    </row>
    <row r="57" spans="1:9" ht="12.75" customHeight="1" x14ac:dyDescent="0.2">
      <c r="A57" s="273" t="s">
        <v>51</v>
      </c>
      <c r="B57" s="273"/>
      <c r="C57" s="273"/>
      <c r="D57" s="273"/>
      <c r="E57" s="273"/>
      <c r="F57" s="273"/>
      <c r="G57" s="15">
        <v>50</v>
      </c>
      <c r="H57" s="33">
        <v>911253</v>
      </c>
      <c r="I57" s="33">
        <v>1993642</v>
      </c>
    </row>
    <row r="58" spans="1:9" ht="12.75" customHeight="1" x14ac:dyDescent="0.2">
      <c r="A58" s="273" t="s">
        <v>52</v>
      </c>
      <c r="B58" s="273"/>
      <c r="C58" s="273"/>
      <c r="D58" s="273"/>
      <c r="E58" s="273"/>
      <c r="F58" s="273"/>
      <c r="G58" s="15">
        <v>51</v>
      </c>
      <c r="H58" s="33">
        <v>10124258</v>
      </c>
      <c r="I58" s="33">
        <v>1189482</v>
      </c>
    </row>
    <row r="59" spans="1:9" ht="12.75" customHeight="1" x14ac:dyDescent="0.2">
      <c r="A59" s="273" t="s">
        <v>53</v>
      </c>
      <c r="B59" s="273"/>
      <c r="C59" s="273"/>
      <c r="D59" s="273"/>
      <c r="E59" s="273"/>
      <c r="F59" s="273"/>
      <c r="G59" s="15">
        <v>52</v>
      </c>
      <c r="H59" s="33">
        <v>1506026</v>
      </c>
      <c r="I59" s="33">
        <v>6603076</v>
      </c>
    </row>
    <row r="60" spans="1:9" ht="12.75" customHeight="1" x14ac:dyDescent="0.2">
      <c r="A60" s="277" t="s">
        <v>54</v>
      </c>
      <c r="B60" s="277"/>
      <c r="C60" s="277"/>
      <c r="D60" s="277"/>
      <c r="E60" s="277"/>
      <c r="F60" s="277"/>
      <c r="G60" s="16">
        <v>53</v>
      </c>
      <c r="H60" s="34">
        <f>SUM(H61:H69)</f>
        <v>671420</v>
      </c>
      <c r="I60" s="34">
        <f>SUM(I61:I69)</f>
        <v>561890</v>
      </c>
    </row>
    <row r="61" spans="1:9" ht="12.75" customHeight="1" x14ac:dyDescent="0.2">
      <c r="A61" s="273" t="s">
        <v>23</v>
      </c>
      <c r="B61" s="273"/>
      <c r="C61" s="273"/>
      <c r="D61" s="273"/>
      <c r="E61" s="273"/>
      <c r="F61" s="273"/>
      <c r="G61" s="15">
        <v>54</v>
      </c>
      <c r="H61" s="33">
        <v>0</v>
      </c>
      <c r="I61" s="33">
        <v>0</v>
      </c>
    </row>
    <row r="62" spans="1:9" ht="27.6" customHeight="1" x14ac:dyDescent="0.2">
      <c r="A62" s="273" t="s">
        <v>24</v>
      </c>
      <c r="B62" s="273"/>
      <c r="C62" s="273"/>
      <c r="D62" s="273"/>
      <c r="E62" s="273"/>
      <c r="F62" s="273"/>
      <c r="G62" s="15">
        <v>55</v>
      </c>
      <c r="H62" s="33">
        <v>0</v>
      </c>
      <c r="I62" s="33">
        <v>0</v>
      </c>
    </row>
    <row r="63" spans="1:9" ht="12.75" customHeight="1" x14ac:dyDescent="0.2">
      <c r="A63" s="273" t="s">
        <v>25</v>
      </c>
      <c r="B63" s="273"/>
      <c r="C63" s="273"/>
      <c r="D63" s="273"/>
      <c r="E63" s="273"/>
      <c r="F63" s="273"/>
      <c r="G63" s="15">
        <v>56</v>
      </c>
      <c r="H63" s="33">
        <v>28300</v>
      </c>
      <c r="I63" s="33">
        <v>28300</v>
      </c>
    </row>
    <row r="64" spans="1:9" ht="25.9" customHeight="1" x14ac:dyDescent="0.2">
      <c r="A64" s="273" t="s">
        <v>55</v>
      </c>
      <c r="B64" s="273"/>
      <c r="C64" s="273"/>
      <c r="D64" s="273"/>
      <c r="E64" s="273"/>
      <c r="F64" s="273"/>
      <c r="G64" s="15">
        <v>57</v>
      </c>
      <c r="H64" s="33">
        <v>0</v>
      </c>
      <c r="I64" s="33">
        <v>0</v>
      </c>
    </row>
    <row r="65" spans="1:9" ht="21.6" customHeight="1" x14ac:dyDescent="0.2">
      <c r="A65" s="273" t="s">
        <v>27</v>
      </c>
      <c r="B65" s="273"/>
      <c r="C65" s="273"/>
      <c r="D65" s="273"/>
      <c r="E65" s="273"/>
      <c r="F65" s="273"/>
      <c r="G65" s="15">
        <v>58</v>
      </c>
      <c r="H65" s="33">
        <v>0</v>
      </c>
      <c r="I65" s="33">
        <v>0</v>
      </c>
    </row>
    <row r="66" spans="1:9" ht="21.6" customHeight="1" x14ac:dyDescent="0.2">
      <c r="A66" s="273" t="s">
        <v>28</v>
      </c>
      <c r="B66" s="273"/>
      <c r="C66" s="273"/>
      <c r="D66" s="273"/>
      <c r="E66" s="273"/>
      <c r="F66" s="273"/>
      <c r="G66" s="15">
        <v>59</v>
      </c>
      <c r="H66" s="33">
        <v>0</v>
      </c>
      <c r="I66" s="33">
        <v>0</v>
      </c>
    </row>
    <row r="67" spans="1:9" ht="12.75" customHeight="1" x14ac:dyDescent="0.2">
      <c r="A67" s="273" t="s">
        <v>29</v>
      </c>
      <c r="B67" s="273"/>
      <c r="C67" s="273"/>
      <c r="D67" s="273"/>
      <c r="E67" s="273"/>
      <c r="F67" s="273"/>
      <c r="G67" s="15">
        <v>60</v>
      </c>
      <c r="H67" s="33">
        <v>0</v>
      </c>
      <c r="I67" s="33">
        <v>0</v>
      </c>
    </row>
    <row r="68" spans="1:9" ht="12.75" customHeight="1" x14ac:dyDescent="0.2">
      <c r="A68" s="273" t="s">
        <v>30</v>
      </c>
      <c r="B68" s="273"/>
      <c r="C68" s="273"/>
      <c r="D68" s="273"/>
      <c r="E68" s="273"/>
      <c r="F68" s="273"/>
      <c r="G68" s="15">
        <v>61</v>
      </c>
      <c r="H68" s="33">
        <v>502970</v>
      </c>
      <c r="I68" s="33">
        <v>533590</v>
      </c>
    </row>
    <row r="69" spans="1:9" ht="12.75" customHeight="1" x14ac:dyDescent="0.2">
      <c r="A69" s="273" t="s">
        <v>56</v>
      </c>
      <c r="B69" s="273"/>
      <c r="C69" s="273"/>
      <c r="D69" s="273"/>
      <c r="E69" s="273"/>
      <c r="F69" s="273"/>
      <c r="G69" s="15">
        <v>62</v>
      </c>
      <c r="H69" s="33">
        <v>140150</v>
      </c>
      <c r="I69" s="33">
        <v>0</v>
      </c>
    </row>
    <row r="70" spans="1:9" ht="12.75" customHeight="1" x14ac:dyDescent="0.2">
      <c r="A70" s="273" t="s">
        <v>57</v>
      </c>
      <c r="B70" s="273"/>
      <c r="C70" s="273"/>
      <c r="D70" s="273"/>
      <c r="E70" s="273"/>
      <c r="F70" s="273"/>
      <c r="G70" s="15">
        <v>63</v>
      </c>
      <c r="H70" s="33">
        <v>247849272</v>
      </c>
      <c r="I70" s="33">
        <v>323518460</v>
      </c>
    </row>
    <row r="71" spans="1:9" ht="12.75" customHeight="1" x14ac:dyDescent="0.2">
      <c r="A71" s="274" t="s">
        <v>58</v>
      </c>
      <c r="B71" s="274"/>
      <c r="C71" s="274"/>
      <c r="D71" s="274"/>
      <c r="E71" s="274"/>
      <c r="F71" s="274"/>
      <c r="G71" s="15">
        <v>64</v>
      </c>
      <c r="H71" s="33">
        <v>17874753</v>
      </c>
      <c r="I71" s="33">
        <v>46893801</v>
      </c>
    </row>
    <row r="72" spans="1:9" ht="12.75" customHeight="1" x14ac:dyDescent="0.2">
      <c r="A72" s="275" t="s">
        <v>383</v>
      </c>
      <c r="B72" s="275"/>
      <c r="C72" s="275"/>
      <c r="D72" s="275"/>
      <c r="E72" s="275"/>
      <c r="F72" s="275"/>
      <c r="G72" s="16">
        <v>65</v>
      </c>
      <c r="H72" s="34">
        <f>H8+H9+H44+H71</f>
        <v>5503912108</v>
      </c>
      <c r="I72" s="34">
        <f>I8+I9+I44+I71</f>
        <v>5864322644</v>
      </c>
    </row>
    <row r="73" spans="1:9" ht="12.75" customHeight="1" x14ac:dyDescent="0.2">
      <c r="A73" s="274" t="s">
        <v>59</v>
      </c>
      <c r="B73" s="274"/>
      <c r="C73" s="274"/>
      <c r="D73" s="274"/>
      <c r="E73" s="274"/>
      <c r="F73" s="274"/>
      <c r="G73" s="15">
        <v>66</v>
      </c>
      <c r="H73" s="129">
        <v>54355927</v>
      </c>
      <c r="I73" s="33">
        <v>54296826</v>
      </c>
    </row>
    <row r="74" spans="1:9" x14ac:dyDescent="0.2">
      <c r="A74" s="278" t="s">
        <v>60</v>
      </c>
      <c r="B74" s="279"/>
      <c r="C74" s="279"/>
      <c r="D74" s="279"/>
      <c r="E74" s="279"/>
      <c r="F74" s="279"/>
      <c r="G74" s="279"/>
      <c r="H74" s="279"/>
      <c r="I74" s="279"/>
    </row>
    <row r="75" spans="1:9" ht="12.75" customHeight="1" x14ac:dyDescent="0.2">
      <c r="A75" s="275" t="s">
        <v>384</v>
      </c>
      <c r="B75" s="275"/>
      <c r="C75" s="275"/>
      <c r="D75" s="275"/>
      <c r="E75" s="275"/>
      <c r="F75" s="275"/>
      <c r="G75" s="16">
        <v>67</v>
      </c>
      <c r="H75" s="34">
        <f>H76+H77+H78+H84+H85+H89+H92+H95</f>
        <v>2690444302</v>
      </c>
      <c r="I75" s="34">
        <f>I76+I77+I78+I84+I85+I89+I92+I95</f>
        <v>2407270767</v>
      </c>
    </row>
    <row r="76" spans="1:9" ht="12.75" customHeight="1" x14ac:dyDescent="0.2">
      <c r="A76" s="273" t="s">
        <v>61</v>
      </c>
      <c r="B76" s="273"/>
      <c r="C76" s="273"/>
      <c r="D76" s="273"/>
      <c r="E76" s="273"/>
      <c r="F76" s="273"/>
      <c r="G76" s="15">
        <v>68</v>
      </c>
      <c r="H76" s="128">
        <v>1672021210</v>
      </c>
      <c r="I76" s="33">
        <v>1672021210</v>
      </c>
    </row>
    <row r="77" spans="1:9" ht="12.75" customHeight="1" x14ac:dyDescent="0.2">
      <c r="A77" s="273" t="s">
        <v>62</v>
      </c>
      <c r="B77" s="273"/>
      <c r="C77" s="273"/>
      <c r="D77" s="273"/>
      <c r="E77" s="273"/>
      <c r="F77" s="273"/>
      <c r="G77" s="15">
        <v>69</v>
      </c>
      <c r="H77" s="128">
        <v>5710563</v>
      </c>
      <c r="I77" s="33">
        <v>5710563</v>
      </c>
    </row>
    <row r="78" spans="1:9" ht="12.75" customHeight="1" x14ac:dyDescent="0.2">
      <c r="A78" s="277" t="s">
        <v>63</v>
      </c>
      <c r="B78" s="277"/>
      <c r="C78" s="277"/>
      <c r="D78" s="277"/>
      <c r="E78" s="277"/>
      <c r="F78" s="277"/>
      <c r="G78" s="16">
        <v>70</v>
      </c>
      <c r="H78" s="34">
        <f>SUM(H79:H83)</f>
        <v>95998079</v>
      </c>
      <c r="I78" s="34">
        <f>SUM(I79:I83)</f>
        <v>97672962</v>
      </c>
    </row>
    <row r="79" spans="1:9" ht="12.75" customHeight="1" x14ac:dyDescent="0.2">
      <c r="A79" s="273" t="s">
        <v>64</v>
      </c>
      <c r="B79" s="273"/>
      <c r="C79" s="273"/>
      <c r="D79" s="273"/>
      <c r="E79" s="273"/>
      <c r="F79" s="273"/>
      <c r="G79" s="15">
        <v>71</v>
      </c>
      <c r="H79" s="33">
        <v>83601061</v>
      </c>
      <c r="I79" s="33">
        <v>83601061</v>
      </c>
    </row>
    <row r="80" spans="1:9" ht="12.75" customHeight="1" x14ac:dyDescent="0.2">
      <c r="A80" s="273" t="s">
        <v>65</v>
      </c>
      <c r="B80" s="273"/>
      <c r="C80" s="273"/>
      <c r="D80" s="273"/>
      <c r="E80" s="273"/>
      <c r="F80" s="273"/>
      <c r="G80" s="15">
        <v>72</v>
      </c>
      <c r="H80" s="33">
        <v>136815284</v>
      </c>
      <c r="I80" s="33">
        <v>136815284</v>
      </c>
    </row>
    <row r="81" spans="1:9" ht="12.75" customHeight="1" x14ac:dyDescent="0.2">
      <c r="A81" s="273" t="s">
        <v>66</v>
      </c>
      <c r="B81" s="273"/>
      <c r="C81" s="273"/>
      <c r="D81" s="273"/>
      <c r="E81" s="273"/>
      <c r="F81" s="273"/>
      <c r="G81" s="15">
        <v>73</v>
      </c>
      <c r="H81" s="33">
        <v>-124418266</v>
      </c>
      <c r="I81" s="33">
        <v>-124418266</v>
      </c>
    </row>
    <row r="82" spans="1:9" ht="12.75" customHeight="1" x14ac:dyDescent="0.2">
      <c r="A82" s="273" t="s">
        <v>67</v>
      </c>
      <c r="B82" s="273"/>
      <c r="C82" s="273"/>
      <c r="D82" s="273"/>
      <c r="E82" s="273"/>
      <c r="F82" s="273"/>
      <c r="G82" s="15">
        <v>74</v>
      </c>
      <c r="H82" s="33">
        <v>0</v>
      </c>
      <c r="I82" s="33">
        <v>0</v>
      </c>
    </row>
    <row r="83" spans="1:9" ht="12.75" customHeight="1" x14ac:dyDescent="0.2">
      <c r="A83" s="273" t="s">
        <v>68</v>
      </c>
      <c r="B83" s="273"/>
      <c r="C83" s="273"/>
      <c r="D83" s="273"/>
      <c r="E83" s="273"/>
      <c r="F83" s="273"/>
      <c r="G83" s="15">
        <v>75</v>
      </c>
      <c r="H83" s="33">
        <v>0</v>
      </c>
      <c r="I83" s="33">
        <v>1674883</v>
      </c>
    </row>
    <row r="84" spans="1:9" ht="12.75" customHeight="1" x14ac:dyDescent="0.2">
      <c r="A84" s="276" t="s">
        <v>69</v>
      </c>
      <c r="B84" s="276"/>
      <c r="C84" s="276"/>
      <c r="D84" s="276"/>
      <c r="E84" s="276"/>
      <c r="F84" s="276"/>
      <c r="G84" s="119">
        <v>76</v>
      </c>
      <c r="H84" s="33">
        <v>0</v>
      </c>
      <c r="I84" s="120">
        <v>0</v>
      </c>
    </row>
    <row r="85" spans="1:9" ht="12.75" customHeight="1" x14ac:dyDescent="0.2">
      <c r="A85" s="277" t="s">
        <v>70</v>
      </c>
      <c r="B85" s="277"/>
      <c r="C85" s="277"/>
      <c r="D85" s="277"/>
      <c r="E85" s="277"/>
      <c r="F85" s="277"/>
      <c r="G85" s="16">
        <v>77</v>
      </c>
      <c r="H85" s="34">
        <f>H86+H87+H88</f>
        <v>61473</v>
      </c>
      <c r="I85" s="34">
        <f>I86+I87+I88</f>
        <v>5858</v>
      </c>
    </row>
    <row r="86" spans="1:9" ht="12.75" customHeight="1" x14ac:dyDescent="0.2">
      <c r="A86" s="273" t="s">
        <v>71</v>
      </c>
      <c r="B86" s="273"/>
      <c r="C86" s="273"/>
      <c r="D86" s="273"/>
      <c r="E86" s="273"/>
      <c r="F86" s="273"/>
      <c r="G86" s="15">
        <v>78</v>
      </c>
      <c r="H86" s="33">
        <v>61473</v>
      </c>
      <c r="I86" s="33">
        <v>5858</v>
      </c>
    </row>
    <row r="87" spans="1:9" ht="12.75" customHeight="1" x14ac:dyDescent="0.2">
      <c r="A87" s="273" t="s">
        <v>72</v>
      </c>
      <c r="B87" s="273"/>
      <c r="C87" s="273"/>
      <c r="D87" s="273"/>
      <c r="E87" s="273"/>
      <c r="F87" s="273"/>
      <c r="G87" s="15">
        <v>79</v>
      </c>
      <c r="H87" s="33">
        <v>0</v>
      </c>
      <c r="I87" s="33">
        <v>0</v>
      </c>
    </row>
    <row r="88" spans="1:9" ht="12.75" customHeight="1" x14ac:dyDescent="0.2">
      <c r="A88" s="273" t="s">
        <v>73</v>
      </c>
      <c r="B88" s="273"/>
      <c r="C88" s="273"/>
      <c r="D88" s="273"/>
      <c r="E88" s="273"/>
      <c r="F88" s="273"/>
      <c r="G88" s="15">
        <v>80</v>
      </c>
      <c r="H88" s="33">
        <v>0</v>
      </c>
      <c r="I88" s="33">
        <v>0</v>
      </c>
    </row>
    <row r="89" spans="1:9" ht="12.75" customHeight="1" x14ac:dyDescent="0.2">
      <c r="A89" s="277" t="s">
        <v>74</v>
      </c>
      <c r="B89" s="277"/>
      <c r="C89" s="277"/>
      <c r="D89" s="277"/>
      <c r="E89" s="277"/>
      <c r="F89" s="277"/>
      <c r="G89" s="16">
        <v>81</v>
      </c>
      <c r="H89" s="34">
        <f>H90-H91</f>
        <v>539646072</v>
      </c>
      <c r="I89" s="34">
        <f>I90-I91</f>
        <v>916652977</v>
      </c>
    </row>
    <row r="90" spans="1:9" ht="12.75" customHeight="1" x14ac:dyDescent="0.2">
      <c r="A90" s="273" t="s">
        <v>75</v>
      </c>
      <c r="B90" s="273"/>
      <c r="C90" s="273"/>
      <c r="D90" s="273"/>
      <c r="E90" s="273"/>
      <c r="F90" s="273"/>
      <c r="G90" s="15">
        <v>82</v>
      </c>
      <c r="H90" s="33">
        <v>539646072</v>
      </c>
      <c r="I90" s="33">
        <v>916652977</v>
      </c>
    </row>
    <row r="91" spans="1:9" ht="12.75" customHeight="1" x14ac:dyDescent="0.2">
      <c r="A91" s="273" t="s">
        <v>76</v>
      </c>
      <c r="B91" s="273"/>
      <c r="C91" s="273"/>
      <c r="D91" s="273"/>
      <c r="E91" s="273"/>
      <c r="F91" s="273"/>
      <c r="G91" s="15">
        <v>83</v>
      </c>
      <c r="H91" s="33">
        <v>0</v>
      </c>
      <c r="I91" s="33">
        <v>0</v>
      </c>
    </row>
    <row r="92" spans="1:9" ht="12.75" customHeight="1" x14ac:dyDescent="0.2">
      <c r="A92" s="277" t="s">
        <v>77</v>
      </c>
      <c r="B92" s="277"/>
      <c r="C92" s="277"/>
      <c r="D92" s="277"/>
      <c r="E92" s="277"/>
      <c r="F92" s="277"/>
      <c r="G92" s="16">
        <v>84</v>
      </c>
      <c r="H92" s="34">
        <f>H93-H94</f>
        <v>377006905</v>
      </c>
      <c r="I92" s="34">
        <f>I93-I94</f>
        <v>-284792803</v>
      </c>
    </row>
    <row r="93" spans="1:9" ht="12.75" customHeight="1" x14ac:dyDescent="0.2">
      <c r="A93" s="273" t="s">
        <v>78</v>
      </c>
      <c r="B93" s="273"/>
      <c r="C93" s="273"/>
      <c r="D93" s="273"/>
      <c r="E93" s="273"/>
      <c r="F93" s="273"/>
      <c r="G93" s="15">
        <v>85</v>
      </c>
      <c r="H93" s="33">
        <v>377006905</v>
      </c>
      <c r="I93" s="33">
        <v>0</v>
      </c>
    </row>
    <row r="94" spans="1:9" ht="12.75" customHeight="1" x14ac:dyDescent="0.2">
      <c r="A94" s="273" t="s">
        <v>79</v>
      </c>
      <c r="B94" s="273"/>
      <c r="C94" s="273"/>
      <c r="D94" s="273"/>
      <c r="E94" s="273"/>
      <c r="F94" s="273"/>
      <c r="G94" s="15">
        <v>86</v>
      </c>
      <c r="H94" s="33">
        <v>0</v>
      </c>
      <c r="I94" s="33">
        <v>284792803</v>
      </c>
    </row>
    <row r="95" spans="1:9" ht="12.75" customHeight="1" x14ac:dyDescent="0.2">
      <c r="A95" s="273" t="s">
        <v>80</v>
      </c>
      <c r="B95" s="273"/>
      <c r="C95" s="273"/>
      <c r="D95" s="273"/>
      <c r="E95" s="273"/>
      <c r="F95" s="273"/>
      <c r="G95" s="15">
        <v>87</v>
      </c>
      <c r="H95" s="33">
        <v>0</v>
      </c>
      <c r="I95" s="33">
        <v>0</v>
      </c>
    </row>
    <row r="96" spans="1:9" ht="12.75" customHeight="1" x14ac:dyDescent="0.2">
      <c r="A96" s="275" t="s">
        <v>385</v>
      </c>
      <c r="B96" s="275"/>
      <c r="C96" s="275"/>
      <c r="D96" s="275"/>
      <c r="E96" s="275"/>
      <c r="F96" s="275"/>
      <c r="G96" s="16">
        <v>88</v>
      </c>
      <c r="H96" s="34">
        <f>SUM(H97:H102)</f>
        <v>99091523</v>
      </c>
      <c r="I96" s="34">
        <f>SUM(I97:I102)</f>
        <v>102812289</v>
      </c>
    </row>
    <row r="97" spans="1:9" ht="12.75" customHeight="1" x14ac:dyDescent="0.2">
      <c r="A97" s="273" t="s">
        <v>81</v>
      </c>
      <c r="B97" s="273"/>
      <c r="C97" s="273"/>
      <c r="D97" s="273"/>
      <c r="E97" s="273"/>
      <c r="F97" s="273"/>
      <c r="G97" s="15">
        <v>89</v>
      </c>
      <c r="H97" s="33">
        <v>11847096</v>
      </c>
      <c r="I97" s="33">
        <v>11847096</v>
      </c>
    </row>
    <row r="98" spans="1:9" ht="12.75" customHeight="1" x14ac:dyDescent="0.2">
      <c r="A98" s="273" t="s">
        <v>82</v>
      </c>
      <c r="B98" s="273"/>
      <c r="C98" s="273"/>
      <c r="D98" s="273"/>
      <c r="E98" s="273"/>
      <c r="F98" s="273"/>
      <c r="G98" s="15">
        <v>90</v>
      </c>
      <c r="H98" s="33">
        <v>0</v>
      </c>
      <c r="I98" s="33">
        <v>0</v>
      </c>
    </row>
    <row r="99" spans="1:9" ht="12.75" customHeight="1" x14ac:dyDescent="0.2">
      <c r="A99" s="273" t="s">
        <v>83</v>
      </c>
      <c r="B99" s="273"/>
      <c r="C99" s="273"/>
      <c r="D99" s="273"/>
      <c r="E99" s="273"/>
      <c r="F99" s="273"/>
      <c r="G99" s="15">
        <v>91</v>
      </c>
      <c r="H99" s="33">
        <v>30791013</v>
      </c>
      <c r="I99" s="33">
        <v>30725659</v>
      </c>
    </row>
    <row r="100" spans="1:9" ht="12.75" customHeight="1" x14ac:dyDescent="0.2">
      <c r="A100" s="273" t="s">
        <v>84</v>
      </c>
      <c r="B100" s="273"/>
      <c r="C100" s="273"/>
      <c r="D100" s="273"/>
      <c r="E100" s="273"/>
      <c r="F100" s="273"/>
      <c r="G100" s="15">
        <v>92</v>
      </c>
      <c r="H100" s="33">
        <v>0</v>
      </c>
      <c r="I100" s="33">
        <v>0</v>
      </c>
    </row>
    <row r="101" spans="1:9" ht="12.75" customHeight="1" x14ac:dyDescent="0.2">
      <c r="A101" s="273" t="s">
        <v>85</v>
      </c>
      <c r="B101" s="273"/>
      <c r="C101" s="273"/>
      <c r="D101" s="273"/>
      <c r="E101" s="273"/>
      <c r="F101" s="273"/>
      <c r="G101" s="15">
        <v>93</v>
      </c>
      <c r="H101" s="33">
        <v>0</v>
      </c>
      <c r="I101" s="33">
        <v>0</v>
      </c>
    </row>
    <row r="102" spans="1:9" ht="12.75" customHeight="1" x14ac:dyDescent="0.2">
      <c r="A102" s="273" t="s">
        <v>86</v>
      </c>
      <c r="B102" s="273"/>
      <c r="C102" s="273"/>
      <c r="D102" s="273"/>
      <c r="E102" s="273"/>
      <c r="F102" s="273"/>
      <c r="G102" s="15">
        <v>94</v>
      </c>
      <c r="H102" s="33">
        <v>56453414</v>
      </c>
      <c r="I102" s="33">
        <v>60239534</v>
      </c>
    </row>
    <row r="103" spans="1:9" ht="12.75" customHeight="1" x14ac:dyDescent="0.2">
      <c r="A103" s="275" t="s">
        <v>386</v>
      </c>
      <c r="B103" s="275"/>
      <c r="C103" s="275"/>
      <c r="D103" s="275"/>
      <c r="E103" s="275"/>
      <c r="F103" s="275"/>
      <c r="G103" s="16">
        <v>95</v>
      </c>
      <c r="H103" s="34">
        <f>SUM(H104:H114)</f>
        <v>2199023800</v>
      </c>
      <c r="I103" s="34">
        <f>SUM(I104:I114)</f>
        <v>2605130598</v>
      </c>
    </row>
    <row r="104" spans="1:9" ht="12.75" customHeight="1" x14ac:dyDescent="0.2">
      <c r="A104" s="273" t="s">
        <v>87</v>
      </c>
      <c r="B104" s="273"/>
      <c r="C104" s="273"/>
      <c r="D104" s="273"/>
      <c r="E104" s="273"/>
      <c r="F104" s="273"/>
      <c r="G104" s="15">
        <v>96</v>
      </c>
      <c r="H104" s="33">
        <v>0</v>
      </c>
      <c r="I104" s="33">
        <v>0</v>
      </c>
    </row>
    <row r="105" spans="1:9" ht="24.6" customHeight="1" x14ac:dyDescent="0.2">
      <c r="A105" s="273" t="s">
        <v>88</v>
      </c>
      <c r="B105" s="273"/>
      <c r="C105" s="273"/>
      <c r="D105" s="273"/>
      <c r="E105" s="273"/>
      <c r="F105" s="273"/>
      <c r="G105" s="15">
        <v>97</v>
      </c>
      <c r="H105" s="33">
        <v>0</v>
      </c>
      <c r="I105" s="33">
        <v>0</v>
      </c>
    </row>
    <row r="106" spans="1:9" ht="12.75" customHeight="1" x14ac:dyDescent="0.2">
      <c r="A106" s="273" t="s">
        <v>89</v>
      </c>
      <c r="B106" s="273"/>
      <c r="C106" s="273"/>
      <c r="D106" s="273"/>
      <c r="E106" s="273"/>
      <c r="F106" s="273"/>
      <c r="G106" s="15">
        <v>98</v>
      </c>
      <c r="H106" s="33">
        <v>0</v>
      </c>
      <c r="I106" s="33">
        <v>0</v>
      </c>
    </row>
    <row r="107" spans="1:9" ht="21.6" customHeight="1" x14ac:dyDescent="0.2">
      <c r="A107" s="273" t="s">
        <v>90</v>
      </c>
      <c r="B107" s="273"/>
      <c r="C107" s="273"/>
      <c r="D107" s="273"/>
      <c r="E107" s="273"/>
      <c r="F107" s="273"/>
      <c r="G107" s="15">
        <v>99</v>
      </c>
      <c r="H107" s="33">
        <v>0</v>
      </c>
      <c r="I107" s="33">
        <v>0</v>
      </c>
    </row>
    <row r="108" spans="1:9" ht="12.75" customHeight="1" x14ac:dyDescent="0.2">
      <c r="A108" s="273" t="s">
        <v>91</v>
      </c>
      <c r="B108" s="273"/>
      <c r="C108" s="273"/>
      <c r="D108" s="273"/>
      <c r="E108" s="273"/>
      <c r="F108" s="273"/>
      <c r="G108" s="15">
        <v>100</v>
      </c>
      <c r="H108" s="33">
        <v>0</v>
      </c>
      <c r="I108" s="33">
        <v>0</v>
      </c>
    </row>
    <row r="109" spans="1:9" ht="12.75" customHeight="1" x14ac:dyDescent="0.2">
      <c r="A109" s="273" t="s">
        <v>92</v>
      </c>
      <c r="B109" s="273"/>
      <c r="C109" s="273"/>
      <c r="D109" s="273"/>
      <c r="E109" s="273"/>
      <c r="F109" s="273"/>
      <c r="G109" s="15">
        <v>101</v>
      </c>
      <c r="H109" s="33">
        <v>2146746486</v>
      </c>
      <c r="I109" s="33">
        <v>2549565378</v>
      </c>
    </row>
    <row r="110" spans="1:9" ht="12.75" customHeight="1" x14ac:dyDescent="0.2">
      <c r="A110" s="273" t="s">
        <v>93</v>
      </c>
      <c r="B110" s="273"/>
      <c r="C110" s="273"/>
      <c r="D110" s="273"/>
      <c r="E110" s="273"/>
      <c r="F110" s="273"/>
      <c r="G110" s="15">
        <v>102</v>
      </c>
      <c r="H110" s="33">
        <v>0</v>
      </c>
      <c r="I110" s="33">
        <v>0</v>
      </c>
    </row>
    <row r="111" spans="1:9" ht="12.75" customHeight="1" x14ac:dyDescent="0.2">
      <c r="A111" s="273" t="s">
        <v>94</v>
      </c>
      <c r="B111" s="273"/>
      <c r="C111" s="273"/>
      <c r="D111" s="273"/>
      <c r="E111" s="273"/>
      <c r="F111" s="273"/>
      <c r="G111" s="15">
        <v>103</v>
      </c>
      <c r="H111" s="33">
        <v>0</v>
      </c>
      <c r="I111" s="33">
        <v>0</v>
      </c>
    </row>
    <row r="112" spans="1:9" ht="12.75" customHeight="1" x14ac:dyDescent="0.2">
      <c r="A112" s="273" t="s">
        <v>95</v>
      </c>
      <c r="B112" s="273"/>
      <c r="C112" s="273"/>
      <c r="D112" s="273"/>
      <c r="E112" s="273"/>
      <c r="F112" s="273"/>
      <c r="G112" s="15">
        <v>104</v>
      </c>
      <c r="H112" s="33">
        <v>0</v>
      </c>
      <c r="I112" s="33">
        <v>0</v>
      </c>
    </row>
    <row r="113" spans="1:9" ht="12.75" customHeight="1" x14ac:dyDescent="0.2">
      <c r="A113" s="273" t="s">
        <v>96</v>
      </c>
      <c r="B113" s="273"/>
      <c r="C113" s="273"/>
      <c r="D113" s="273"/>
      <c r="E113" s="273"/>
      <c r="F113" s="273"/>
      <c r="G113" s="15">
        <v>105</v>
      </c>
      <c r="H113" s="33">
        <v>38086903</v>
      </c>
      <c r="I113" s="33">
        <v>41829495</v>
      </c>
    </row>
    <row r="114" spans="1:9" ht="12.75" customHeight="1" x14ac:dyDescent="0.2">
      <c r="A114" s="273" t="s">
        <v>97</v>
      </c>
      <c r="B114" s="273"/>
      <c r="C114" s="273"/>
      <c r="D114" s="273"/>
      <c r="E114" s="273"/>
      <c r="F114" s="273"/>
      <c r="G114" s="15">
        <v>106</v>
      </c>
      <c r="H114" s="33">
        <v>14190411</v>
      </c>
      <c r="I114" s="33">
        <v>13735725</v>
      </c>
    </row>
    <row r="115" spans="1:9" ht="12.75" customHeight="1" x14ac:dyDescent="0.2">
      <c r="A115" s="275" t="s">
        <v>387</v>
      </c>
      <c r="B115" s="275"/>
      <c r="C115" s="275"/>
      <c r="D115" s="275"/>
      <c r="E115" s="275"/>
      <c r="F115" s="275"/>
      <c r="G115" s="16">
        <v>107</v>
      </c>
      <c r="H115" s="34">
        <f>SUM(H116:H129)</f>
        <v>463253429</v>
      </c>
      <c r="I115" s="34">
        <f>SUM(I116:I129)</f>
        <v>696946298</v>
      </c>
    </row>
    <row r="116" spans="1:9" ht="12.75" customHeight="1" x14ac:dyDescent="0.2">
      <c r="A116" s="273" t="s">
        <v>87</v>
      </c>
      <c r="B116" s="273"/>
      <c r="C116" s="273"/>
      <c r="D116" s="273"/>
      <c r="E116" s="273"/>
      <c r="F116" s="273"/>
      <c r="G116" s="15">
        <v>108</v>
      </c>
      <c r="H116" s="33">
        <v>218328</v>
      </c>
      <c r="I116" s="33">
        <v>161059</v>
      </c>
    </row>
    <row r="117" spans="1:9" ht="22.35" customHeight="1" x14ac:dyDescent="0.2">
      <c r="A117" s="273" t="s">
        <v>88</v>
      </c>
      <c r="B117" s="273"/>
      <c r="C117" s="273"/>
      <c r="D117" s="273"/>
      <c r="E117" s="273"/>
      <c r="F117" s="273"/>
      <c r="G117" s="15">
        <v>109</v>
      </c>
      <c r="H117" s="33">
        <v>0</v>
      </c>
      <c r="I117" s="33">
        <v>0</v>
      </c>
    </row>
    <row r="118" spans="1:9" ht="12.75" customHeight="1" x14ac:dyDescent="0.2">
      <c r="A118" s="273" t="s">
        <v>89</v>
      </c>
      <c r="B118" s="273"/>
      <c r="C118" s="273"/>
      <c r="D118" s="273"/>
      <c r="E118" s="273"/>
      <c r="F118" s="273"/>
      <c r="G118" s="15">
        <v>110</v>
      </c>
      <c r="H118" s="33">
        <v>0</v>
      </c>
      <c r="I118" s="33">
        <v>0</v>
      </c>
    </row>
    <row r="119" spans="1:9" ht="23.65" customHeight="1" x14ac:dyDescent="0.2">
      <c r="A119" s="273" t="s">
        <v>90</v>
      </c>
      <c r="B119" s="273"/>
      <c r="C119" s="273"/>
      <c r="D119" s="273"/>
      <c r="E119" s="273"/>
      <c r="F119" s="273"/>
      <c r="G119" s="15">
        <v>111</v>
      </c>
      <c r="H119" s="33">
        <v>0</v>
      </c>
      <c r="I119" s="33">
        <v>0</v>
      </c>
    </row>
    <row r="120" spans="1:9" ht="12.75" customHeight="1" x14ac:dyDescent="0.2">
      <c r="A120" s="273" t="s">
        <v>91</v>
      </c>
      <c r="B120" s="273"/>
      <c r="C120" s="273"/>
      <c r="D120" s="273"/>
      <c r="E120" s="273"/>
      <c r="F120" s="273"/>
      <c r="G120" s="15">
        <v>112</v>
      </c>
      <c r="H120" s="33">
        <v>0</v>
      </c>
      <c r="I120" s="33">
        <v>0</v>
      </c>
    </row>
    <row r="121" spans="1:9" ht="12.75" customHeight="1" x14ac:dyDescent="0.2">
      <c r="A121" s="273" t="s">
        <v>92</v>
      </c>
      <c r="B121" s="273"/>
      <c r="C121" s="273"/>
      <c r="D121" s="273"/>
      <c r="E121" s="273"/>
      <c r="F121" s="273"/>
      <c r="G121" s="15">
        <v>113</v>
      </c>
      <c r="H121" s="33">
        <v>257433437</v>
      </c>
      <c r="I121" s="33">
        <v>356422557</v>
      </c>
    </row>
    <row r="122" spans="1:9" ht="12.75" customHeight="1" x14ac:dyDescent="0.2">
      <c r="A122" s="273" t="s">
        <v>93</v>
      </c>
      <c r="B122" s="273"/>
      <c r="C122" s="273"/>
      <c r="D122" s="273"/>
      <c r="E122" s="273"/>
      <c r="F122" s="273"/>
      <c r="G122" s="15">
        <v>114</v>
      </c>
      <c r="H122" s="33">
        <v>31610147</v>
      </c>
      <c r="I122" s="33">
        <v>136764024</v>
      </c>
    </row>
    <row r="123" spans="1:9" ht="12.75" customHeight="1" x14ac:dyDescent="0.2">
      <c r="A123" s="273" t="s">
        <v>94</v>
      </c>
      <c r="B123" s="273"/>
      <c r="C123" s="273"/>
      <c r="D123" s="273"/>
      <c r="E123" s="273"/>
      <c r="F123" s="273"/>
      <c r="G123" s="15">
        <v>115</v>
      </c>
      <c r="H123" s="33">
        <v>127477774</v>
      </c>
      <c r="I123" s="33">
        <v>121792814</v>
      </c>
    </row>
    <row r="124" spans="1:9" x14ac:dyDescent="0.2">
      <c r="A124" s="273" t="s">
        <v>95</v>
      </c>
      <c r="B124" s="273"/>
      <c r="C124" s="273"/>
      <c r="D124" s="273"/>
      <c r="E124" s="273"/>
      <c r="F124" s="273"/>
      <c r="G124" s="15">
        <v>116</v>
      </c>
      <c r="H124" s="33">
        <v>0</v>
      </c>
      <c r="I124" s="33">
        <v>0</v>
      </c>
    </row>
    <row r="125" spans="1:9" x14ac:dyDescent="0.2">
      <c r="A125" s="273" t="s">
        <v>98</v>
      </c>
      <c r="B125" s="273"/>
      <c r="C125" s="273"/>
      <c r="D125" s="273"/>
      <c r="E125" s="273"/>
      <c r="F125" s="273"/>
      <c r="G125" s="15">
        <v>117</v>
      </c>
      <c r="H125" s="33">
        <v>24837226</v>
      </c>
      <c r="I125" s="33">
        <v>25417661</v>
      </c>
    </row>
    <row r="126" spans="1:9" x14ac:dyDescent="0.2">
      <c r="A126" s="273" t="s">
        <v>99</v>
      </c>
      <c r="B126" s="273"/>
      <c r="C126" s="273"/>
      <c r="D126" s="273"/>
      <c r="E126" s="273"/>
      <c r="F126" s="273"/>
      <c r="G126" s="15">
        <v>118</v>
      </c>
      <c r="H126" s="33">
        <v>10114318</v>
      </c>
      <c r="I126" s="33">
        <v>30422642</v>
      </c>
    </row>
    <row r="127" spans="1:9" x14ac:dyDescent="0.2">
      <c r="A127" s="273" t="s">
        <v>100</v>
      </c>
      <c r="B127" s="273"/>
      <c r="C127" s="273"/>
      <c r="D127" s="273"/>
      <c r="E127" s="273"/>
      <c r="F127" s="273"/>
      <c r="G127" s="15">
        <v>119</v>
      </c>
      <c r="H127" s="33">
        <v>9600</v>
      </c>
      <c r="I127" s="33">
        <v>9600</v>
      </c>
    </row>
    <row r="128" spans="1:9" x14ac:dyDescent="0.2">
      <c r="A128" s="273" t="s">
        <v>101</v>
      </c>
      <c r="B128" s="273"/>
      <c r="C128" s="273"/>
      <c r="D128" s="273"/>
      <c r="E128" s="273"/>
      <c r="F128" s="273"/>
      <c r="G128" s="15">
        <v>120</v>
      </c>
      <c r="H128" s="33">
        <v>0</v>
      </c>
      <c r="I128" s="33">
        <v>0</v>
      </c>
    </row>
    <row r="129" spans="1:9" x14ac:dyDescent="0.2">
      <c r="A129" s="273" t="s">
        <v>102</v>
      </c>
      <c r="B129" s="273"/>
      <c r="C129" s="273"/>
      <c r="D129" s="273"/>
      <c r="E129" s="273"/>
      <c r="F129" s="273"/>
      <c r="G129" s="15">
        <v>121</v>
      </c>
      <c r="H129" s="33">
        <v>11552599</v>
      </c>
      <c r="I129" s="33">
        <v>25955941</v>
      </c>
    </row>
    <row r="130" spans="1:9" ht="22.35" customHeight="1" x14ac:dyDescent="0.2">
      <c r="A130" s="274" t="s">
        <v>103</v>
      </c>
      <c r="B130" s="274"/>
      <c r="C130" s="274"/>
      <c r="D130" s="274"/>
      <c r="E130" s="274"/>
      <c r="F130" s="274"/>
      <c r="G130" s="15">
        <v>122</v>
      </c>
      <c r="H130" s="33">
        <v>52099054</v>
      </c>
      <c r="I130" s="33">
        <v>52162692</v>
      </c>
    </row>
    <row r="131" spans="1:9" x14ac:dyDescent="0.2">
      <c r="A131" s="275" t="s">
        <v>388</v>
      </c>
      <c r="B131" s="275"/>
      <c r="C131" s="275"/>
      <c r="D131" s="275"/>
      <c r="E131" s="275"/>
      <c r="F131" s="275"/>
      <c r="G131" s="16">
        <v>123</v>
      </c>
      <c r="H131" s="34">
        <f>H75+H96+H103+H115+H130</f>
        <v>5503912108</v>
      </c>
      <c r="I131" s="34">
        <f>I75+I96+I103+I115+I130</f>
        <v>5864322644</v>
      </c>
    </row>
    <row r="132" spans="1:9" x14ac:dyDescent="0.2">
      <c r="A132" s="274" t="s">
        <v>104</v>
      </c>
      <c r="B132" s="274"/>
      <c r="C132" s="274"/>
      <c r="D132" s="274"/>
      <c r="E132" s="274"/>
      <c r="F132" s="274"/>
      <c r="G132" s="15">
        <v>124</v>
      </c>
      <c r="H132" s="129">
        <v>54355927</v>
      </c>
      <c r="I132" s="33">
        <v>54296826</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conditionalFormatting sqref="H73">
    <cfRule type="cellIs" dxfId="42" priority="6" stopIfTrue="1" operator="notEqual">
      <formula>ROUND(H73,0)</formula>
    </cfRule>
    <cfRule type="cellIs" dxfId="41" priority="7" stopIfTrue="1" operator="lessThan">
      <formula>0</formula>
    </cfRule>
  </conditionalFormatting>
  <conditionalFormatting sqref="H77">
    <cfRule type="cellIs" dxfId="40" priority="5" stopIfTrue="1" operator="notEqual">
      <formula>ROUND(H77,0)</formula>
    </cfRule>
  </conditionalFormatting>
  <conditionalFormatting sqref="H76">
    <cfRule type="cellIs" dxfId="39" priority="3" stopIfTrue="1" operator="notEqual">
      <formula>ROUND(H76,0)</formula>
    </cfRule>
    <cfRule type="cellIs" dxfId="38" priority="4" stopIfTrue="1" operator="lessThan">
      <formula>0</formula>
    </cfRule>
  </conditionalFormatting>
  <conditionalFormatting sqref="H132">
    <cfRule type="cellIs" dxfId="37" priority="1" stopIfTrue="1" operator="notEqual">
      <formula>ROUND(H132,0)</formula>
    </cfRule>
    <cfRule type="cellIs" dxfId="36" priority="2" stopIfTrue="1" operator="lessThan">
      <formula>0</formula>
    </cfRule>
  </conditionalFormatting>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7" right="0.7" top="0.75" bottom="0.75" header="0.3" footer="0.3"/>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5"/>
  <sheetViews>
    <sheetView topLeftCell="A55" zoomScaleNormal="100" zoomScaleSheetLayoutView="110" workbookViewId="0">
      <selection activeCell="M10" sqref="M10"/>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308" t="s">
        <v>106</v>
      </c>
      <c r="B1" s="309"/>
      <c r="C1" s="309"/>
      <c r="D1" s="309"/>
      <c r="E1" s="309"/>
      <c r="F1" s="309"/>
      <c r="G1" s="309"/>
      <c r="H1" s="309"/>
      <c r="I1" s="309"/>
      <c r="J1" s="121"/>
      <c r="K1" s="121"/>
    </row>
    <row r="2" spans="1:11" x14ac:dyDescent="0.2">
      <c r="A2" s="307" t="s">
        <v>488</v>
      </c>
      <c r="B2" s="283"/>
      <c r="C2" s="283"/>
      <c r="D2" s="283"/>
      <c r="E2" s="283"/>
      <c r="F2" s="283"/>
      <c r="G2" s="283"/>
      <c r="H2" s="283"/>
      <c r="I2" s="283"/>
      <c r="J2" s="121"/>
      <c r="K2" s="121"/>
    </row>
    <row r="3" spans="1:11" x14ac:dyDescent="0.2">
      <c r="A3" s="313" t="s">
        <v>355</v>
      </c>
      <c r="B3" s="314"/>
      <c r="C3" s="314"/>
      <c r="D3" s="314"/>
      <c r="E3" s="314"/>
      <c r="F3" s="314"/>
      <c r="G3" s="314"/>
      <c r="H3" s="314"/>
      <c r="I3" s="314"/>
      <c r="J3" s="315"/>
      <c r="K3" s="315"/>
    </row>
    <row r="4" spans="1:11" x14ac:dyDescent="0.2">
      <c r="A4" s="316" t="s">
        <v>445</v>
      </c>
      <c r="B4" s="317"/>
      <c r="C4" s="317"/>
      <c r="D4" s="317"/>
      <c r="E4" s="317"/>
      <c r="F4" s="317"/>
      <c r="G4" s="317"/>
      <c r="H4" s="317"/>
      <c r="I4" s="317"/>
      <c r="J4" s="318"/>
      <c r="K4" s="318"/>
    </row>
    <row r="5" spans="1:11" ht="22.35" customHeight="1" x14ac:dyDescent="0.2">
      <c r="A5" s="310" t="s">
        <v>2</v>
      </c>
      <c r="B5" s="292"/>
      <c r="C5" s="292"/>
      <c r="D5" s="292"/>
      <c r="E5" s="292"/>
      <c r="F5" s="292"/>
      <c r="G5" s="310" t="s">
        <v>107</v>
      </c>
      <c r="H5" s="311" t="s">
        <v>380</v>
      </c>
      <c r="I5" s="312"/>
      <c r="J5" s="311" t="s">
        <v>347</v>
      </c>
      <c r="K5" s="312"/>
    </row>
    <row r="6" spans="1:11" x14ac:dyDescent="0.2">
      <c r="A6" s="292"/>
      <c r="B6" s="292"/>
      <c r="C6" s="292"/>
      <c r="D6" s="292"/>
      <c r="E6" s="292"/>
      <c r="F6" s="292"/>
      <c r="G6" s="292"/>
      <c r="H6" s="19" t="s">
        <v>370</v>
      </c>
      <c r="I6" s="19" t="s">
        <v>371</v>
      </c>
      <c r="J6" s="19" t="s">
        <v>370</v>
      </c>
      <c r="K6" s="19" t="s">
        <v>371</v>
      </c>
    </row>
    <row r="7" spans="1:11" x14ac:dyDescent="0.2">
      <c r="A7" s="319">
        <v>1</v>
      </c>
      <c r="B7" s="290"/>
      <c r="C7" s="290"/>
      <c r="D7" s="290"/>
      <c r="E7" s="290"/>
      <c r="F7" s="290"/>
      <c r="G7" s="18">
        <v>2</v>
      </c>
      <c r="H7" s="19">
        <v>3</v>
      </c>
      <c r="I7" s="19">
        <v>4</v>
      </c>
      <c r="J7" s="19">
        <v>5</v>
      </c>
      <c r="K7" s="19">
        <v>6</v>
      </c>
    </row>
    <row r="8" spans="1:11" x14ac:dyDescent="0.2">
      <c r="A8" s="301" t="s">
        <v>120</v>
      </c>
      <c r="B8" s="301"/>
      <c r="C8" s="301"/>
      <c r="D8" s="301"/>
      <c r="E8" s="301"/>
      <c r="F8" s="301"/>
      <c r="G8" s="20">
        <v>125</v>
      </c>
      <c r="H8" s="37">
        <f>SUM(H9:H13)</f>
        <v>597050968</v>
      </c>
      <c r="I8" s="37">
        <f>SUM(I9:I13)</f>
        <v>555306183</v>
      </c>
      <c r="J8" s="37">
        <f>SUM(J9:J13)</f>
        <v>106036238</v>
      </c>
      <c r="K8" s="37">
        <f>SUM(K9:K13)</f>
        <v>72369752</v>
      </c>
    </row>
    <row r="9" spans="1:11" x14ac:dyDescent="0.2">
      <c r="A9" s="273" t="s">
        <v>121</v>
      </c>
      <c r="B9" s="273"/>
      <c r="C9" s="273"/>
      <c r="D9" s="273"/>
      <c r="E9" s="273"/>
      <c r="F9" s="273"/>
      <c r="G9" s="15">
        <v>126</v>
      </c>
      <c r="H9" s="33">
        <v>14793123</v>
      </c>
      <c r="I9" s="33">
        <v>7851603</v>
      </c>
      <c r="J9" s="33">
        <v>6110938</v>
      </c>
      <c r="K9" s="33">
        <v>486419</v>
      </c>
    </row>
    <row r="10" spans="1:11" x14ac:dyDescent="0.2">
      <c r="A10" s="273" t="s">
        <v>122</v>
      </c>
      <c r="B10" s="273"/>
      <c r="C10" s="273"/>
      <c r="D10" s="273"/>
      <c r="E10" s="273"/>
      <c r="F10" s="273"/>
      <c r="G10" s="15">
        <v>127</v>
      </c>
      <c r="H10" s="33">
        <v>574546162</v>
      </c>
      <c r="I10" s="33">
        <v>543017788</v>
      </c>
      <c r="J10" s="33">
        <v>87275248</v>
      </c>
      <c r="K10" s="33">
        <v>61444674</v>
      </c>
    </row>
    <row r="11" spans="1:11" x14ac:dyDescent="0.2">
      <c r="A11" s="273" t="s">
        <v>123</v>
      </c>
      <c r="B11" s="273"/>
      <c r="C11" s="273"/>
      <c r="D11" s="273"/>
      <c r="E11" s="273"/>
      <c r="F11" s="273"/>
      <c r="G11" s="15">
        <v>128</v>
      </c>
      <c r="H11" s="33">
        <v>113261</v>
      </c>
      <c r="I11" s="33">
        <v>55734</v>
      </c>
      <c r="J11" s="33">
        <v>103879</v>
      </c>
      <c r="K11" s="33">
        <v>52505</v>
      </c>
    </row>
    <row r="12" spans="1:11" x14ac:dyDescent="0.2">
      <c r="A12" s="273" t="s">
        <v>124</v>
      </c>
      <c r="B12" s="273"/>
      <c r="C12" s="273"/>
      <c r="D12" s="273"/>
      <c r="E12" s="273"/>
      <c r="F12" s="273"/>
      <c r="G12" s="15">
        <v>129</v>
      </c>
      <c r="H12" s="33">
        <v>132669</v>
      </c>
      <c r="I12" s="33">
        <v>96629</v>
      </c>
      <c r="J12" s="33">
        <v>51320</v>
      </c>
      <c r="K12" s="33">
        <v>39458</v>
      </c>
    </row>
    <row r="13" spans="1:11" x14ac:dyDescent="0.2">
      <c r="A13" s="273" t="s">
        <v>125</v>
      </c>
      <c r="B13" s="273"/>
      <c r="C13" s="273"/>
      <c r="D13" s="273"/>
      <c r="E13" s="273"/>
      <c r="F13" s="273"/>
      <c r="G13" s="15">
        <v>130</v>
      </c>
      <c r="H13" s="33">
        <v>7465753</v>
      </c>
      <c r="I13" s="33">
        <v>4284429</v>
      </c>
      <c r="J13" s="33">
        <v>12494853</v>
      </c>
      <c r="K13" s="33">
        <v>10346696</v>
      </c>
    </row>
    <row r="14" spans="1:11" x14ac:dyDescent="0.2">
      <c r="A14" s="301" t="s">
        <v>126</v>
      </c>
      <c r="B14" s="301"/>
      <c r="C14" s="301"/>
      <c r="D14" s="301"/>
      <c r="E14" s="301"/>
      <c r="F14" s="301"/>
      <c r="G14" s="20">
        <v>131</v>
      </c>
      <c r="H14" s="37">
        <f>H15+H16+H20+H24+H25+H26+H29+H36</f>
        <v>711826470</v>
      </c>
      <c r="I14" s="37">
        <f>I15+I16+I20+I24+I25+I26+I29+I36</f>
        <v>471125530</v>
      </c>
      <c r="J14" s="37">
        <f>J15+J16+J20+J24+J25+J26+J29+J36</f>
        <v>402909872</v>
      </c>
      <c r="K14" s="37">
        <f>K15+K16+K20+K24+K25+K26+K29+K36</f>
        <v>173087907</v>
      </c>
    </row>
    <row r="15" spans="1:11" x14ac:dyDescent="0.2">
      <c r="A15" s="273" t="s">
        <v>108</v>
      </c>
      <c r="B15" s="273"/>
      <c r="C15" s="273"/>
      <c r="D15" s="273"/>
      <c r="E15" s="273"/>
      <c r="F15" s="273"/>
      <c r="G15" s="15">
        <v>132</v>
      </c>
      <c r="H15" s="33">
        <v>0</v>
      </c>
      <c r="I15" s="33">
        <v>0</v>
      </c>
      <c r="J15" s="33">
        <v>0</v>
      </c>
      <c r="K15" s="33">
        <v>0</v>
      </c>
    </row>
    <row r="16" spans="1:11" x14ac:dyDescent="0.2">
      <c r="A16" s="302" t="s">
        <v>127</v>
      </c>
      <c r="B16" s="302"/>
      <c r="C16" s="302"/>
      <c r="D16" s="302"/>
      <c r="E16" s="302"/>
      <c r="F16" s="302"/>
      <c r="G16" s="20">
        <v>133</v>
      </c>
      <c r="H16" s="37">
        <f>SUM(H17:H19)</f>
        <v>211049791</v>
      </c>
      <c r="I16" s="37">
        <f>SUM(I17:I19)</f>
        <v>168299575</v>
      </c>
      <c r="J16" s="37">
        <f>SUM(J17:J19)</f>
        <v>73619738</v>
      </c>
      <c r="K16" s="37">
        <f>SUM(K17:K19)</f>
        <v>31332978</v>
      </c>
    </row>
    <row r="17" spans="1:11" x14ac:dyDescent="0.2">
      <c r="A17" s="303" t="s">
        <v>128</v>
      </c>
      <c r="B17" s="303"/>
      <c r="C17" s="303"/>
      <c r="D17" s="303"/>
      <c r="E17" s="303"/>
      <c r="F17" s="303"/>
      <c r="G17" s="15">
        <v>134</v>
      </c>
      <c r="H17" s="33">
        <v>132820510</v>
      </c>
      <c r="I17" s="33">
        <v>110493918</v>
      </c>
      <c r="J17" s="33">
        <v>39097652</v>
      </c>
      <c r="K17" s="33">
        <v>19032163</v>
      </c>
    </row>
    <row r="18" spans="1:11" x14ac:dyDescent="0.2">
      <c r="A18" s="303" t="s">
        <v>129</v>
      </c>
      <c r="B18" s="303"/>
      <c r="C18" s="303"/>
      <c r="D18" s="303"/>
      <c r="E18" s="303"/>
      <c r="F18" s="303"/>
      <c r="G18" s="15">
        <v>135</v>
      </c>
      <c r="H18" s="33">
        <v>1160398</v>
      </c>
      <c r="I18" s="33">
        <v>1135398</v>
      </c>
      <c r="J18" s="33">
        <v>430166</v>
      </c>
      <c r="K18" s="33">
        <v>407765</v>
      </c>
    </row>
    <row r="19" spans="1:11" x14ac:dyDescent="0.2">
      <c r="A19" s="303" t="s">
        <v>130</v>
      </c>
      <c r="B19" s="303"/>
      <c r="C19" s="303"/>
      <c r="D19" s="303"/>
      <c r="E19" s="303"/>
      <c r="F19" s="303"/>
      <c r="G19" s="15">
        <v>136</v>
      </c>
      <c r="H19" s="33">
        <v>77068883</v>
      </c>
      <c r="I19" s="33">
        <v>56670259</v>
      </c>
      <c r="J19" s="33">
        <v>34091920</v>
      </c>
      <c r="K19" s="33">
        <v>11893050</v>
      </c>
    </row>
    <row r="20" spans="1:11" x14ac:dyDescent="0.2">
      <c r="A20" s="302" t="s">
        <v>131</v>
      </c>
      <c r="B20" s="302"/>
      <c r="C20" s="302"/>
      <c r="D20" s="302"/>
      <c r="E20" s="302"/>
      <c r="F20" s="302"/>
      <c r="G20" s="20">
        <v>137</v>
      </c>
      <c r="H20" s="37">
        <f>SUM(H21:H23)</f>
        <v>238311947</v>
      </c>
      <c r="I20" s="37">
        <f>SUM(I21:I23)</f>
        <v>167087739</v>
      </c>
      <c r="J20" s="37">
        <f>SUM(J21:J23)</f>
        <v>84782876</v>
      </c>
      <c r="K20" s="37">
        <f>SUM(K21:K23)</f>
        <v>25439509</v>
      </c>
    </row>
    <row r="21" spans="1:11" x14ac:dyDescent="0.2">
      <c r="A21" s="303" t="s">
        <v>109</v>
      </c>
      <c r="B21" s="303"/>
      <c r="C21" s="303"/>
      <c r="D21" s="303"/>
      <c r="E21" s="303"/>
      <c r="F21" s="303"/>
      <c r="G21" s="15">
        <v>138</v>
      </c>
      <c r="H21" s="33">
        <v>144942651</v>
      </c>
      <c r="I21" s="33">
        <v>101189568</v>
      </c>
      <c r="J21" s="33">
        <v>45441001</v>
      </c>
      <c r="K21" s="33">
        <v>7601016</v>
      </c>
    </row>
    <row r="22" spans="1:11" x14ac:dyDescent="0.2">
      <c r="A22" s="303" t="s">
        <v>110</v>
      </c>
      <c r="B22" s="303"/>
      <c r="C22" s="303"/>
      <c r="D22" s="303"/>
      <c r="E22" s="303"/>
      <c r="F22" s="303"/>
      <c r="G22" s="15">
        <v>139</v>
      </c>
      <c r="H22" s="33">
        <v>62170507</v>
      </c>
      <c r="I22" s="33">
        <v>43816364</v>
      </c>
      <c r="J22" s="33">
        <v>26194109</v>
      </c>
      <c r="K22" s="33">
        <v>12255096</v>
      </c>
    </row>
    <row r="23" spans="1:11" x14ac:dyDescent="0.2">
      <c r="A23" s="303" t="s">
        <v>111</v>
      </c>
      <c r="B23" s="303"/>
      <c r="C23" s="303"/>
      <c r="D23" s="303"/>
      <c r="E23" s="303"/>
      <c r="F23" s="303"/>
      <c r="G23" s="15">
        <v>140</v>
      </c>
      <c r="H23" s="33">
        <v>31198789</v>
      </c>
      <c r="I23" s="33">
        <v>22081807</v>
      </c>
      <c r="J23" s="33">
        <v>13147766</v>
      </c>
      <c r="K23" s="33">
        <v>5583397</v>
      </c>
    </row>
    <row r="24" spans="1:11" x14ac:dyDescent="0.2">
      <c r="A24" s="273" t="s">
        <v>112</v>
      </c>
      <c r="B24" s="273"/>
      <c r="C24" s="273"/>
      <c r="D24" s="273"/>
      <c r="E24" s="273"/>
      <c r="F24" s="273"/>
      <c r="G24" s="15">
        <v>141</v>
      </c>
      <c r="H24" s="33">
        <v>191534970</v>
      </c>
      <c r="I24" s="33">
        <v>95929945</v>
      </c>
      <c r="J24" s="33">
        <v>199157947</v>
      </c>
      <c r="K24" s="33">
        <v>99525087</v>
      </c>
    </row>
    <row r="25" spans="1:11" x14ac:dyDescent="0.2">
      <c r="A25" s="273" t="s">
        <v>113</v>
      </c>
      <c r="B25" s="273"/>
      <c r="C25" s="273"/>
      <c r="D25" s="273"/>
      <c r="E25" s="273"/>
      <c r="F25" s="273"/>
      <c r="G25" s="15">
        <v>142</v>
      </c>
      <c r="H25" s="33">
        <v>66073985</v>
      </c>
      <c r="I25" s="33">
        <v>38855202</v>
      </c>
      <c r="J25" s="33">
        <v>41886903</v>
      </c>
      <c r="K25" s="33">
        <v>16056008</v>
      </c>
    </row>
    <row r="26" spans="1:11" x14ac:dyDescent="0.2">
      <c r="A26" s="302" t="s">
        <v>132</v>
      </c>
      <c r="B26" s="302"/>
      <c r="C26" s="302"/>
      <c r="D26" s="302"/>
      <c r="E26" s="302"/>
      <c r="F26" s="302"/>
      <c r="G26" s="20">
        <v>143</v>
      </c>
      <c r="H26" s="37">
        <f>H27+H28</f>
        <v>46436</v>
      </c>
      <c r="I26" s="37">
        <f>I27+I28</f>
        <v>45478</v>
      </c>
      <c r="J26" s="37">
        <f>J27+J28</f>
        <v>180259</v>
      </c>
      <c r="K26" s="37">
        <f>K27+K28</f>
        <v>70288</v>
      </c>
    </row>
    <row r="27" spans="1:11" x14ac:dyDescent="0.2">
      <c r="A27" s="303" t="s">
        <v>133</v>
      </c>
      <c r="B27" s="303"/>
      <c r="C27" s="303"/>
      <c r="D27" s="303"/>
      <c r="E27" s="303"/>
      <c r="F27" s="303"/>
      <c r="G27" s="15">
        <v>144</v>
      </c>
      <c r="H27" s="33">
        <v>0</v>
      </c>
      <c r="I27" s="33">
        <v>0</v>
      </c>
      <c r="J27" s="33">
        <v>0</v>
      </c>
      <c r="K27" s="33">
        <v>0</v>
      </c>
    </row>
    <row r="28" spans="1:11" x14ac:dyDescent="0.2">
      <c r="A28" s="303" t="s">
        <v>134</v>
      </c>
      <c r="B28" s="303"/>
      <c r="C28" s="303"/>
      <c r="D28" s="303"/>
      <c r="E28" s="303"/>
      <c r="F28" s="303"/>
      <c r="G28" s="15">
        <v>145</v>
      </c>
      <c r="H28" s="128">
        <v>46436</v>
      </c>
      <c r="I28" s="128">
        <v>45478</v>
      </c>
      <c r="J28" s="33">
        <v>180259</v>
      </c>
      <c r="K28" s="128">
        <v>70288</v>
      </c>
    </row>
    <row r="29" spans="1:11" x14ac:dyDescent="0.2">
      <c r="A29" s="302" t="s">
        <v>135</v>
      </c>
      <c r="B29" s="302"/>
      <c r="C29" s="302"/>
      <c r="D29" s="302"/>
      <c r="E29" s="302"/>
      <c r="F29" s="302"/>
      <c r="G29" s="20">
        <v>146</v>
      </c>
      <c r="H29" s="37">
        <f>SUM(H30:H35)</f>
        <v>0</v>
      </c>
      <c r="I29" s="37">
        <f>SUM(I30:I35)</f>
        <v>0</v>
      </c>
      <c r="J29" s="37">
        <f>SUM(J30:J35)</f>
        <v>0</v>
      </c>
      <c r="K29" s="37">
        <f>SUM(K30:K35)</f>
        <v>0</v>
      </c>
    </row>
    <row r="30" spans="1:11" x14ac:dyDescent="0.2">
      <c r="A30" s="303" t="s">
        <v>136</v>
      </c>
      <c r="B30" s="303"/>
      <c r="C30" s="303"/>
      <c r="D30" s="303"/>
      <c r="E30" s="303"/>
      <c r="F30" s="303"/>
      <c r="G30" s="15">
        <v>147</v>
      </c>
      <c r="H30" s="33">
        <v>0</v>
      </c>
      <c r="I30" s="33">
        <v>0</v>
      </c>
      <c r="J30" s="33">
        <v>0</v>
      </c>
      <c r="K30" s="33">
        <v>0</v>
      </c>
    </row>
    <row r="31" spans="1:11" x14ac:dyDescent="0.2">
      <c r="A31" s="303" t="s">
        <v>137</v>
      </c>
      <c r="B31" s="303"/>
      <c r="C31" s="303"/>
      <c r="D31" s="303"/>
      <c r="E31" s="303"/>
      <c r="F31" s="303"/>
      <c r="G31" s="15">
        <v>148</v>
      </c>
      <c r="H31" s="33">
        <v>0</v>
      </c>
      <c r="I31" s="33">
        <v>0</v>
      </c>
      <c r="J31" s="33">
        <v>0</v>
      </c>
      <c r="K31" s="33">
        <v>0</v>
      </c>
    </row>
    <row r="32" spans="1:11" x14ac:dyDescent="0.2">
      <c r="A32" s="303" t="s">
        <v>138</v>
      </c>
      <c r="B32" s="303"/>
      <c r="C32" s="303"/>
      <c r="D32" s="303"/>
      <c r="E32" s="303"/>
      <c r="F32" s="303"/>
      <c r="G32" s="15">
        <v>149</v>
      </c>
      <c r="H32" s="33">
        <v>0</v>
      </c>
      <c r="I32" s="33">
        <v>0</v>
      </c>
      <c r="J32" s="33">
        <v>0</v>
      </c>
      <c r="K32" s="33">
        <v>0</v>
      </c>
    </row>
    <row r="33" spans="1:11" x14ac:dyDescent="0.2">
      <c r="A33" s="303" t="s">
        <v>139</v>
      </c>
      <c r="B33" s="303"/>
      <c r="C33" s="303"/>
      <c r="D33" s="303"/>
      <c r="E33" s="303"/>
      <c r="F33" s="303"/>
      <c r="G33" s="15">
        <v>150</v>
      </c>
      <c r="H33" s="33">
        <v>0</v>
      </c>
      <c r="I33" s="33">
        <v>0</v>
      </c>
      <c r="J33" s="33">
        <v>0</v>
      </c>
      <c r="K33" s="33">
        <v>0</v>
      </c>
    </row>
    <row r="34" spans="1:11" x14ac:dyDescent="0.2">
      <c r="A34" s="303" t="s">
        <v>140</v>
      </c>
      <c r="B34" s="303"/>
      <c r="C34" s="303"/>
      <c r="D34" s="303"/>
      <c r="E34" s="303"/>
      <c r="F34" s="303"/>
      <c r="G34" s="15">
        <v>151</v>
      </c>
      <c r="H34" s="33">
        <v>0</v>
      </c>
      <c r="I34" s="33">
        <v>0</v>
      </c>
      <c r="J34" s="33">
        <v>0</v>
      </c>
      <c r="K34" s="33">
        <v>0</v>
      </c>
    </row>
    <row r="35" spans="1:11" x14ac:dyDescent="0.2">
      <c r="A35" s="303" t="s">
        <v>141</v>
      </c>
      <c r="B35" s="303"/>
      <c r="C35" s="303"/>
      <c r="D35" s="303"/>
      <c r="E35" s="303"/>
      <c r="F35" s="303"/>
      <c r="G35" s="15">
        <v>152</v>
      </c>
      <c r="H35" s="33">
        <v>0</v>
      </c>
      <c r="I35" s="33">
        <v>0</v>
      </c>
      <c r="J35" s="33">
        <v>0</v>
      </c>
      <c r="K35" s="33">
        <v>0</v>
      </c>
    </row>
    <row r="36" spans="1:11" x14ac:dyDescent="0.2">
      <c r="A36" s="273" t="s">
        <v>114</v>
      </c>
      <c r="B36" s="273"/>
      <c r="C36" s="273"/>
      <c r="D36" s="273"/>
      <c r="E36" s="273"/>
      <c r="F36" s="273"/>
      <c r="G36" s="15">
        <v>153</v>
      </c>
      <c r="H36" s="128">
        <v>4809341</v>
      </c>
      <c r="I36" s="128">
        <v>907591</v>
      </c>
      <c r="J36" s="33">
        <v>3282149</v>
      </c>
      <c r="K36" s="128">
        <v>664037</v>
      </c>
    </row>
    <row r="37" spans="1:11" x14ac:dyDescent="0.2">
      <c r="A37" s="301" t="s">
        <v>142</v>
      </c>
      <c r="B37" s="301"/>
      <c r="C37" s="301"/>
      <c r="D37" s="301"/>
      <c r="E37" s="301"/>
      <c r="F37" s="301"/>
      <c r="G37" s="20">
        <v>154</v>
      </c>
      <c r="H37" s="37">
        <f>SUM(H38:H47)</f>
        <v>22271199</v>
      </c>
      <c r="I37" s="37">
        <f>SUM(I38:I47)</f>
        <v>23088462</v>
      </c>
      <c r="J37" s="37">
        <f>SUM(J38:J47)</f>
        <v>9185260</v>
      </c>
      <c r="K37" s="37">
        <f>SUM(K38:K47)</f>
        <v>23733436</v>
      </c>
    </row>
    <row r="38" spans="1:11" x14ac:dyDescent="0.2">
      <c r="A38" s="273" t="s">
        <v>143</v>
      </c>
      <c r="B38" s="273"/>
      <c r="C38" s="273"/>
      <c r="D38" s="273"/>
      <c r="E38" s="273"/>
      <c r="F38" s="273"/>
      <c r="G38" s="15">
        <v>155</v>
      </c>
      <c r="H38" s="33">
        <v>8703256</v>
      </c>
      <c r="I38" s="33">
        <v>8703256</v>
      </c>
      <c r="J38" s="33">
        <v>0</v>
      </c>
      <c r="K38" s="33">
        <f>+J38-0</f>
        <v>0</v>
      </c>
    </row>
    <row r="39" spans="1:11" ht="25.15" customHeight="1" x14ac:dyDescent="0.2">
      <c r="A39" s="273" t="s">
        <v>144</v>
      </c>
      <c r="B39" s="273"/>
      <c r="C39" s="273"/>
      <c r="D39" s="273"/>
      <c r="E39" s="273"/>
      <c r="F39" s="273"/>
      <c r="G39" s="15">
        <v>156</v>
      </c>
      <c r="H39" s="33">
        <v>0</v>
      </c>
      <c r="I39" s="33">
        <v>0</v>
      </c>
      <c r="J39" s="33">
        <v>0</v>
      </c>
      <c r="K39" s="33">
        <f t="shared" ref="K39:K43" si="0">+J39-0</f>
        <v>0</v>
      </c>
    </row>
    <row r="40" spans="1:11" ht="25.15" customHeight="1" x14ac:dyDescent="0.2">
      <c r="A40" s="273" t="s">
        <v>145</v>
      </c>
      <c r="B40" s="273"/>
      <c r="C40" s="273"/>
      <c r="D40" s="273"/>
      <c r="E40" s="273"/>
      <c r="F40" s="273"/>
      <c r="G40" s="15">
        <v>157</v>
      </c>
      <c r="H40" s="33">
        <v>0</v>
      </c>
      <c r="I40" s="33">
        <v>0</v>
      </c>
      <c r="J40" s="33">
        <v>0</v>
      </c>
      <c r="K40" s="33">
        <f t="shared" si="0"/>
        <v>0</v>
      </c>
    </row>
    <row r="41" spans="1:11" ht="25.15" customHeight="1" x14ac:dyDescent="0.2">
      <c r="A41" s="273" t="s">
        <v>146</v>
      </c>
      <c r="B41" s="273"/>
      <c r="C41" s="273"/>
      <c r="D41" s="273"/>
      <c r="E41" s="273"/>
      <c r="F41" s="273"/>
      <c r="G41" s="15">
        <v>158</v>
      </c>
      <c r="H41" s="33">
        <v>186986</v>
      </c>
      <c r="I41" s="33">
        <v>186986</v>
      </c>
      <c r="J41" s="33">
        <v>0</v>
      </c>
      <c r="K41" s="33">
        <f t="shared" si="0"/>
        <v>0</v>
      </c>
    </row>
    <row r="42" spans="1:11" ht="25.15" customHeight="1" x14ac:dyDescent="0.2">
      <c r="A42" s="273" t="s">
        <v>147</v>
      </c>
      <c r="B42" s="273"/>
      <c r="C42" s="273"/>
      <c r="D42" s="273"/>
      <c r="E42" s="273"/>
      <c r="F42" s="273"/>
      <c r="G42" s="15">
        <v>159</v>
      </c>
      <c r="H42" s="33">
        <v>0</v>
      </c>
      <c r="I42" s="33">
        <v>0</v>
      </c>
      <c r="J42" s="33">
        <v>0</v>
      </c>
      <c r="K42" s="33">
        <f t="shared" si="0"/>
        <v>0</v>
      </c>
    </row>
    <row r="43" spans="1:11" x14ac:dyDescent="0.2">
      <c r="A43" s="273" t="s">
        <v>148</v>
      </c>
      <c r="B43" s="273"/>
      <c r="C43" s="273"/>
      <c r="D43" s="273"/>
      <c r="E43" s="273"/>
      <c r="F43" s="273"/>
      <c r="G43" s="15">
        <v>160</v>
      </c>
      <c r="H43" s="33">
        <v>0</v>
      </c>
      <c r="I43" s="33">
        <v>0</v>
      </c>
      <c r="J43" s="33">
        <v>0</v>
      </c>
      <c r="K43" s="33">
        <f t="shared" si="0"/>
        <v>0</v>
      </c>
    </row>
    <row r="44" spans="1:11" x14ac:dyDescent="0.2">
      <c r="A44" s="273" t="s">
        <v>149</v>
      </c>
      <c r="B44" s="273"/>
      <c r="C44" s="273"/>
      <c r="D44" s="273"/>
      <c r="E44" s="273"/>
      <c r="F44" s="273"/>
      <c r="G44" s="15">
        <v>161</v>
      </c>
      <c r="H44" s="33">
        <v>138128</v>
      </c>
      <c r="I44" s="33">
        <v>57330</v>
      </c>
      <c r="J44" s="33">
        <v>56740</v>
      </c>
      <c r="K44" s="33">
        <v>17422</v>
      </c>
    </row>
    <row r="45" spans="1:11" x14ac:dyDescent="0.2">
      <c r="A45" s="273" t="s">
        <v>150</v>
      </c>
      <c r="B45" s="273"/>
      <c r="C45" s="273"/>
      <c r="D45" s="273"/>
      <c r="E45" s="273"/>
      <c r="F45" s="273"/>
      <c r="G45" s="15">
        <v>162</v>
      </c>
      <c r="H45" s="33">
        <v>9039323</v>
      </c>
      <c r="I45" s="33">
        <v>11326758</v>
      </c>
      <c r="J45" s="33">
        <v>1362126</v>
      </c>
      <c r="K45" s="33">
        <v>15456550</v>
      </c>
    </row>
    <row r="46" spans="1:11" x14ac:dyDescent="0.2">
      <c r="A46" s="273" t="s">
        <v>151</v>
      </c>
      <c r="B46" s="273"/>
      <c r="C46" s="273"/>
      <c r="D46" s="273"/>
      <c r="E46" s="273"/>
      <c r="F46" s="273"/>
      <c r="G46" s="15">
        <v>163</v>
      </c>
      <c r="H46" s="33">
        <v>0</v>
      </c>
      <c r="I46" s="33">
        <v>0</v>
      </c>
      <c r="J46" s="33">
        <v>0</v>
      </c>
      <c r="K46" s="33">
        <v>2013750</v>
      </c>
    </row>
    <row r="47" spans="1:11" x14ac:dyDescent="0.2">
      <c r="A47" s="273" t="s">
        <v>152</v>
      </c>
      <c r="B47" s="273"/>
      <c r="C47" s="273"/>
      <c r="D47" s="273"/>
      <c r="E47" s="273"/>
      <c r="F47" s="273"/>
      <c r="G47" s="15">
        <v>164</v>
      </c>
      <c r="H47" s="33">
        <v>4203506</v>
      </c>
      <c r="I47" s="33">
        <v>2814132</v>
      </c>
      <c r="J47" s="33">
        <v>7766394</v>
      </c>
      <c r="K47" s="33">
        <v>6245714</v>
      </c>
    </row>
    <row r="48" spans="1:11" x14ac:dyDescent="0.2">
      <c r="A48" s="301" t="s">
        <v>153</v>
      </c>
      <c r="B48" s="301"/>
      <c r="C48" s="301"/>
      <c r="D48" s="301"/>
      <c r="E48" s="301"/>
      <c r="F48" s="301"/>
      <c r="G48" s="20">
        <v>165</v>
      </c>
      <c r="H48" s="37">
        <f>SUM(H49:H55)</f>
        <v>37904778</v>
      </c>
      <c r="I48" s="37">
        <f>SUM(I49:I55)</f>
        <v>19640976</v>
      </c>
      <c r="J48" s="37">
        <f>SUM(J49:J55)</f>
        <v>85687509</v>
      </c>
      <c r="K48" s="37">
        <f>SUM(K49:K55)</f>
        <v>22938120</v>
      </c>
    </row>
    <row r="49" spans="1:11" ht="25.15" customHeight="1" x14ac:dyDescent="0.2">
      <c r="A49" s="273" t="s">
        <v>154</v>
      </c>
      <c r="B49" s="273"/>
      <c r="C49" s="273"/>
      <c r="D49" s="273"/>
      <c r="E49" s="273"/>
      <c r="F49" s="273"/>
      <c r="G49" s="15">
        <v>166</v>
      </c>
      <c r="H49" s="33">
        <v>0</v>
      </c>
      <c r="I49" s="33">
        <v>0</v>
      </c>
      <c r="J49" s="33">
        <v>0</v>
      </c>
      <c r="K49" s="33">
        <v>0</v>
      </c>
    </row>
    <row r="50" spans="1:11" x14ac:dyDescent="0.2">
      <c r="A50" s="297" t="s">
        <v>155</v>
      </c>
      <c r="B50" s="297"/>
      <c r="C50" s="297"/>
      <c r="D50" s="297"/>
      <c r="E50" s="297"/>
      <c r="F50" s="297"/>
      <c r="G50" s="15">
        <v>167</v>
      </c>
      <c r="H50" s="33">
        <v>0</v>
      </c>
      <c r="I50" s="33">
        <v>0</v>
      </c>
      <c r="J50" s="33">
        <v>0</v>
      </c>
      <c r="K50" s="33">
        <v>0</v>
      </c>
    </row>
    <row r="51" spans="1:11" x14ac:dyDescent="0.2">
      <c r="A51" s="297" t="s">
        <v>156</v>
      </c>
      <c r="B51" s="297"/>
      <c r="C51" s="297"/>
      <c r="D51" s="297"/>
      <c r="E51" s="297"/>
      <c r="F51" s="297"/>
      <c r="G51" s="15">
        <v>168</v>
      </c>
      <c r="H51" s="33">
        <v>24461683</v>
      </c>
      <c r="I51" s="33">
        <v>13573392</v>
      </c>
      <c r="J51" s="33">
        <v>26856574</v>
      </c>
      <c r="K51" s="33">
        <v>22356413</v>
      </c>
    </row>
    <row r="52" spans="1:11" x14ac:dyDescent="0.2">
      <c r="A52" s="297" t="s">
        <v>157</v>
      </c>
      <c r="B52" s="297"/>
      <c r="C52" s="297"/>
      <c r="D52" s="297"/>
      <c r="E52" s="297"/>
      <c r="F52" s="297"/>
      <c r="G52" s="15">
        <v>169</v>
      </c>
      <c r="H52" s="33">
        <v>0</v>
      </c>
      <c r="I52" s="33">
        <v>121385</v>
      </c>
      <c r="J52" s="33">
        <v>41827766</v>
      </c>
      <c r="K52" s="33">
        <v>581707</v>
      </c>
    </row>
    <row r="53" spans="1:11" x14ac:dyDescent="0.2">
      <c r="A53" s="297" t="s">
        <v>158</v>
      </c>
      <c r="B53" s="297"/>
      <c r="C53" s="297"/>
      <c r="D53" s="297"/>
      <c r="E53" s="297"/>
      <c r="F53" s="297"/>
      <c r="G53" s="15">
        <v>170</v>
      </c>
      <c r="H53" s="33">
        <v>12564348</v>
      </c>
      <c r="I53" s="33">
        <v>5570114</v>
      </c>
      <c r="J53" s="33">
        <v>16154772</v>
      </c>
      <c r="K53" s="33">
        <v>0</v>
      </c>
    </row>
    <row r="54" spans="1:11" x14ac:dyDescent="0.2">
      <c r="A54" s="297" t="s">
        <v>159</v>
      </c>
      <c r="B54" s="297"/>
      <c r="C54" s="297"/>
      <c r="D54" s="297"/>
      <c r="E54" s="297"/>
      <c r="F54" s="297"/>
      <c r="G54" s="15">
        <v>171</v>
      </c>
      <c r="H54" s="33">
        <v>0</v>
      </c>
      <c r="I54" s="33">
        <v>0</v>
      </c>
      <c r="J54" s="33">
        <v>0</v>
      </c>
      <c r="K54" s="33">
        <v>0</v>
      </c>
    </row>
    <row r="55" spans="1:11" x14ac:dyDescent="0.2">
      <c r="A55" s="297" t="s">
        <v>160</v>
      </c>
      <c r="B55" s="297"/>
      <c r="C55" s="297"/>
      <c r="D55" s="297"/>
      <c r="E55" s="297"/>
      <c r="F55" s="297"/>
      <c r="G55" s="15">
        <v>172</v>
      </c>
      <c r="H55" s="33">
        <v>878747</v>
      </c>
      <c r="I55" s="33">
        <v>376085</v>
      </c>
      <c r="J55" s="33">
        <v>848397</v>
      </c>
      <c r="K55" s="33">
        <v>0</v>
      </c>
    </row>
    <row r="56" spans="1:11" ht="22.35" customHeight="1" x14ac:dyDescent="0.2">
      <c r="A56" s="306" t="s">
        <v>161</v>
      </c>
      <c r="B56" s="306"/>
      <c r="C56" s="306"/>
      <c r="D56" s="306"/>
      <c r="E56" s="306"/>
      <c r="F56" s="306"/>
      <c r="G56" s="15">
        <v>173</v>
      </c>
      <c r="H56" s="33">
        <v>0</v>
      </c>
      <c r="I56" s="33">
        <v>0</v>
      </c>
      <c r="J56" s="33">
        <v>0</v>
      </c>
      <c r="K56" s="33">
        <v>0</v>
      </c>
    </row>
    <row r="57" spans="1:11" x14ac:dyDescent="0.2">
      <c r="A57" s="306" t="s">
        <v>162</v>
      </c>
      <c r="B57" s="306"/>
      <c r="C57" s="306"/>
      <c r="D57" s="306"/>
      <c r="E57" s="306"/>
      <c r="F57" s="306"/>
      <c r="G57" s="15">
        <v>174</v>
      </c>
      <c r="H57" s="33">
        <v>0</v>
      </c>
      <c r="I57" s="33">
        <v>0</v>
      </c>
      <c r="J57" s="33">
        <v>0</v>
      </c>
      <c r="K57" s="33">
        <v>0</v>
      </c>
    </row>
    <row r="58" spans="1:11" ht="24.6" customHeight="1" x14ac:dyDescent="0.2">
      <c r="A58" s="306" t="s">
        <v>163</v>
      </c>
      <c r="B58" s="306"/>
      <c r="C58" s="306"/>
      <c r="D58" s="306"/>
      <c r="E58" s="306"/>
      <c r="F58" s="306"/>
      <c r="G58" s="15">
        <v>175</v>
      </c>
      <c r="H58" s="33">
        <v>0</v>
      </c>
      <c r="I58" s="33">
        <v>0</v>
      </c>
      <c r="J58" s="33">
        <v>0</v>
      </c>
      <c r="K58" s="33">
        <v>0</v>
      </c>
    </row>
    <row r="59" spans="1:11" x14ac:dyDescent="0.2">
      <c r="A59" s="306" t="s">
        <v>164</v>
      </c>
      <c r="B59" s="306"/>
      <c r="C59" s="306"/>
      <c r="D59" s="306"/>
      <c r="E59" s="306"/>
      <c r="F59" s="306"/>
      <c r="G59" s="15">
        <v>176</v>
      </c>
      <c r="H59" s="33">
        <v>0</v>
      </c>
      <c r="I59" s="33">
        <v>0</v>
      </c>
      <c r="J59" s="33">
        <v>0</v>
      </c>
      <c r="K59" s="33">
        <v>0</v>
      </c>
    </row>
    <row r="60" spans="1:11" x14ac:dyDescent="0.2">
      <c r="A60" s="301" t="s">
        <v>165</v>
      </c>
      <c r="B60" s="301"/>
      <c r="C60" s="301"/>
      <c r="D60" s="301"/>
      <c r="E60" s="301"/>
      <c r="F60" s="301"/>
      <c r="G60" s="20">
        <v>177</v>
      </c>
      <c r="H60" s="37">
        <f>H8+H37+H56+H57</f>
        <v>619322167</v>
      </c>
      <c r="I60" s="37">
        <f t="shared" ref="I60:K60" si="1">I8+I37+I56+I57</f>
        <v>578394645</v>
      </c>
      <c r="J60" s="37">
        <f t="shared" si="1"/>
        <v>115221498</v>
      </c>
      <c r="K60" s="37">
        <f t="shared" si="1"/>
        <v>96103188</v>
      </c>
    </row>
    <row r="61" spans="1:11" x14ac:dyDescent="0.2">
      <c r="A61" s="301" t="s">
        <v>166</v>
      </c>
      <c r="B61" s="301"/>
      <c r="C61" s="301"/>
      <c r="D61" s="301"/>
      <c r="E61" s="301"/>
      <c r="F61" s="301"/>
      <c r="G61" s="20">
        <v>178</v>
      </c>
      <c r="H61" s="37">
        <f>H14+H48+H58+H59</f>
        <v>749731248</v>
      </c>
      <c r="I61" s="37">
        <f t="shared" ref="I61:K61" si="2">I14+I48+I58+I59</f>
        <v>490766506</v>
      </c>
      <c r="J61" s="37">
        <f t="shared" si="2"/>
        <v>488597381</v>
      </c>
      <c r="K61" s="37">
        <f t="shared" si="2"/>
        <v>196026027</v>
      </c>
    </row>
    <row r="62" spans="1:11" x14ac:dyDescent="0.2">
      <c r="A62" s="301" t="s">
        <v>167</v>
      </c>
      <c r="B62" s="301"/>
      <c r="C62" s="301"/>
      <c r="D62" s="301"/>
      <c r="E62" s="301"/>
      <c r="F62" s="301"/>
      <c r="G62" s="20">
        <v>179</v>
      </c>
      <c r="H62" s="37">
        <f>H60-H61</f>
        <v>-130409081</v>
      </c>
      <c r="I62" s="37">
        <f t="shared" ref="I62:K62" si="3">I60-I61</f>
        <v>87628139</v>
      </c>
      <c r="J62" s="37">
        <f t="shared" si="3"/>
        <v>-373375883</v>
      </c>
      <c r="K62" s="37">
        <f t="shared" si="3"/>
        <v>-99922839</v>
      </c>
    </row>
    <row r="63" spans="1:11" x14ac:dyDescent="0.2">
      <c r="A63" s="300" t="s">
        <v>168</v>
      </c>
      <c r="B63" s="300"/>
      <c r="C63" s="300"/>
      <c r="D63" s="300"/>
      <c r="E63" s="300"/>
      <c r="F63" s="300"/>
      <c r="G63" s="20">
        <v>180</v>
      </c>
      <c r="H63" s="37">
        <f>+IF((H60-H61)&gt;0,(H60-H61),0)</f>
        <v>0</v>
      </c>
      <c r="I63" s="37">
        <f t="shared" ref="I63:K63" si="4">+IF((I60-I61)&gt;0,(I60-I61),0)</f>
        <v>87628139</v>
      </c>
      <c r="J63" s="37">
        <f t="shared" si="4"/>
        <v>0</v>
      </c>
      <c r="K63" s="37">
        <f t="shared" si="4"/>
        <v>0</v>
      </c>
    </row>
    <row r="64" spans="1:11" x14ac:dyDescent="0.2">
      <c r="A64" s="300" t="s">
        <v>169</v>
      </c>
      <c r="B64" s="300"/>
      <c r="C64" s="300"/>
      <c r="D64" s="300"/>
      <c r="E64" s="300"/>
      <c r="F64" s="300"/>
      <c r="G64" s="20">
        <v>181</v>
      </c>
      <c r="H64" s="37">
        <f>+IF((H60-H61)&lt;0,(H60-H61),0)</f>
        <v>-130409081</v>
      </c>
      <c r="I64" s="37">
        <f t="shared" ref="I64:K64" si="5">+IF((I60-I61)&lt;0,(I60-I61),0)</f>
        <v>0</v>
      </c>
      <c r="J64" s="37">
        <f t="shared" si="5"/>
        <v>-373375883</v>
      </c>
      <c r="K64" s="37">
        <f t="shared" si="5"/>
        <v>-99922839</v>
      </c>
    </row>
    <row r="65" spans="1:11" x14ac:dyDescent="0.2">
      <c r="A65" s="306" t="s">
        <v>115</v>
      </c>
      <c r="B65" s="306"/>
      <c r="C65" s="306"/>
      <c r="D65" s="306"/>
      <c r="E65" s="306"/>
      <c r="F65" s="306"/>
      <c r="G65" s="15">
        <v>182</v>
      </c>
      <c r="H65" s="33">
        <v>0</v>
      </c>
      <c r="I65" s="33">
        <v>0</v>
      </c>
      <c r="J65" s="33">
        <v>-88583080</v>
      </c>
      <c r="K65" s="33">
        <v>-88583080</v>
      </c>
    </row>
    <row r="66" spans="1:11" x14ac:dyDescent="0.2">
      <c r="A66" s="301" t="s">
        <v>170</v>
      </c>
      <c r="B66" s="301"/>
      <c r="C66" s="301"/>
      <c r="D66" s="301"/>
      <c r="E66" s="301"/>
      <c r="F66" s="301"/>
      <c r="G66" s="20">
        <v>183</v>
      </c>
      <c r="H66" s="37">
        <f>H62-H65</f>
        <v>-130409081</v>
      </c>
      <c r="I66" s="37">
        <f t="shared" ref="I66:K66" si="6">I62-I65</f>
        <v>87628139</v>
      </c>
      <c r="J66" s="37">
        <f t="shared" si="6"/>
        <v>-284792803</v>
      </c>
      <c r="K66" s="37">
        <f t="shared" si="6"/>
        <v>-11339759</v>
      </c>
    </row>
    <row r="67" spans="1:11" x14ac:dyDescent="0.2">
      <c r="A67" s="300" t="s">
        <v>171</v>
      </c>
      <c r="B67" s="300"/>
      <c r="C67" s="300"/>
      <c r="D67" s="300"/>
      <c r="E67" s="300"/>
      <c r="F67" s="300"/>
      <c r="G67" s="20">
        <v>184</v>
      </c>
      <c r="H67" s="37">
        <f>+IF((H62-H65)&gt;0,(H62-H65),0)</f>
        <v>0</v>
      </c>
      <c r="I67" s="37">
        <f t="shared" ref="I67:K67" si="7">+IF((I62-I65)&gt;0,(I62-I65),0)</f>
        <v>87628139</v>
      </c>
      <c r="J67" s="37">
        <f t="shared" si="7"/>
        <v>0</v>
      </c>
      <c r="K67" s="37">
        <f t="shared" si="7"/>
        <v>0</v>
      </c>
    </row>
    <row r="68" spans="1:11" x14ac:dyDescent="0.2">
      <c r="A68" s="300" t="s">
        <v>172</v>
      </c>
      <c r="B68" s="300"/>
      <c r="C68" s="300"/>
      <c r="D68" s="300"/>
      <c r="E68" s="300"/>
      <c r="F68" s="300"/>
      <c r="G68" s="20">
        <v>185</v>
      </c>
      <c r="H68" s="37">
        <f>+IF((H62-H65)&lt;0,(H62-H65),0)</f>
        <v>-130409081</v>
      </c>
      <c r="I68" s="37">
        <f t="shared" ref="I68:K68" si="8">+IF((I62-I65)&lt;0,(I62-I65),0)</f>
        <v>0</v>
      </c>
      <c r="J68" s="37">
        <f t="shared" si="8"/>
        <v>-284792803</v>
      </c>
      <c r="K68" s="37">
        <f t="shared" si="8"/>
        <v>-11339759</v>
      </c>
    </row>
    <row r="69" spans="1:11" x14ac:dyDescent="0.2">
      <c r="A69" s="278" t="s">
        <v>173</v>
      </c>
      <c r="B69" s="278"/>
      <c r="C69" s="278"/>
      <c r="D69" s="278"/>
      <c r="E69" s="278"/>
      <c r="F69" s="278"/>
      <c r="G69" s="298"/>
      <c r="H69" s="298"/>
      <c r="I69" s="298"/>
      <c r="J69" s="299"/>
      <c r="K69" s="299"/>
    </row>
    <row r="70" spans="1:11" ht="22.35" customHeight="1" x14ac:dyDescent="0.2">
      <c r="A70" s="301" t="s">
        <v>174</v>
      </c>
      <c r="B70" s="301"/>
      <c r="C70" s="301"/>
      <c r="D70" s="301"/>
      <c r="E70" s="301"/>
      <c r="F70" s="301"/>
      <c r="G70" s="20">
        <v>186</v>
      </c>
      <c r="H70" s="37">
        <f>H71-H72</f>
        <v>0</v>
      </c>
      <c r="I70" s="37">
        <f>I71-I72</f>
        <v>0</v>
      </c>
      <c r="J70" s="37">
        <f>J71-J72</f>
        <v>0</v>
      </c>
      <c r="K70" s="37">
        <f>K71-K72</f>
        <v>0</v>
      </c>
    </row>
    <row r="71" spans="1:11" x14ac:dyDescent="0.2">
      <c r="A71" s="297" t="s">
        <v>175</v>
      </c>
      <c r="B71" s="297"/>
      <c r="C71" s="297"/>
      <c r="D71" s="297"/>
      <c r="E71" s="297"/>
      <c r="F71" s="297"/>
      <c r="G71" s="15">
        <v>187</v>
      </c>
      <c r="H71" s="33">
        <v>0</v>
      </c>
      <c r="I71" s="33">
        <v>0</v>
      </c>
      <c r="J71" s="33">
        <v>0</v>
      </c>
      <c r="K71" s="33">
        <v>0</v>
      </c>
    </row>
    <row r="72" spans="1:11" x14ac:dyDescent="0.2">
      <c r="A72" s="297" t="s">
        <v>176</v>
      </c>
      <c r="B72" s="297"/>
      <c r="C72" s="297"/>
      <c r="D72" s="297"/>
      <c r="E72" s="297"/>
      <c r="F72" s="297"/>
      <c r="G72" s="15">
        <v>188</v>
      </c>
      <c r="H72" s="33">
        <v>0</v>
      </c>
      <c r="I72" s="33">
        <v>0</v>
      </c>
      <c r="J72" s="33">
        <v>0</v>
      </c>
      <c r="K72" s="33">
        <v>0</v>
      </c>
    </row>
    <row r="73" spans="1:11" x14ac:dyDescent="0.2">
      <c r="A73" s="306" t="s">
        <v>177</v>
      </c>
      <c r="B73" s="306"/>
      <c r="C73" s="306"/>
      <c r="D73" s="306"/>
      <c r="E73" s="306"/>
      <c r="F73" s="306"/>
      <c r="G73" s="15">
        <v>189</v>
      </c>
      <c r="H73" s="33">
        <v>0</v>
      </c>
      <c r="I73" s="33">
        <v>0</v>
      </c>
      <c r="J73" s="33">
        <v>0</v>
      </c>
      <c r="K73" s="33">
        <v>0</v>
      </c>
    </row>
    <row r="74" spans="1:11" x14ac:dyDescent="0.2">
      <c r="A74" s="300" t="s">
        <v>178</v>
      </c>
      <c r="B74" s="300"/>
      <c r="C74" s="300"/>
      <c r="D74" s="300"/>
      <c r="E74" s="300"/>
      <c r="F74" s="300"/>
      <c r="G74" s="20">
        <v>190</v>
      </c>
      <c r="H74" s="122">
        <v>0</v>
      </c>
      <c r="I74" s="122">
        <v>0</v>
      </c>
      <c r="J74" s="122">
        <v>0</v>
      </c>
      <c r="K74" s="122">
        <v>0</v>
      </c>
    </row>
    <row r="75" spans="1:11" x14ac:dyDescent="0.2">
      <c r="A75" s="300" t="s">
        <v>179</v>
      </c>
      <c r="B75" s="300"/>
      <c r="C75" s="300"/>
      <c r="D75" s="300"/>
      <c r="E75" s="300"/>
      <c r="F75" s="300"/>
      <c r="G75" s="20">
        <v>191</v>
      </c>
      <c r="H75" s="122">
        <v>0</v>
      </c>
      <c r="I75" s="122">
        <v>0</v>
      </c>
      <c r="J75" s="122">
        <v>0</v>
      </c>
      <c r="K75" s="122">
        <v>0</v>
      </c>
    </row>
    <row r="76" spans="1:11" x14ac:dyDescent="0.2">
      <c r="A76" s="278" t="s">
        <v>180</v>
      </c>
      <c r="B76" s="278"/>
      <c r="C76" s="278"/>
      <c r="D76" s="278"/>
      <c r="E76" s="278"/>
      <c r="F76" s="278"/>
      <c r="G76" s="298"/>
      <c r="H76" s="298"/>
      <c r="I76" s="298"/>
      <c r="J76" s="299"/>
      <c r="K76" s="299"/>
    </row>
    <row r="77" spans="1:11" x14ac:dyDescent="0.2">
      <c r="A77" s="301" t="s">
        <v>181</v>
      </c>
      <c r="B77" s="301"/>
      <c r="C77" s="301"/>
      <c r="D77" s="301"/>
      <c r="E77" s="301"/>
      <c r="F77" s="301"/>
      <c r="G77" s="20">
        <v>192</v>
      </c>
      <c r="H77" s="122">
        <v>0</v>
      </c>
      <c r="I77" s="122">
        <v>0</v>
      </c>
      <c r="J77" s="122">
        <v>0</v>
      </c>
      <c r="K77" s="122">
        <v>0</v>
      </c>
    </row>
    <row r="78" spans="1:11" x14ac:dyDescent="0.2">
      <c r="A78" s="297" t="s">
        <v>182</v>
      </c>
      <c r="B78" s="297"/>
      <c r="C78" s="297"/>
      <c r="D78" s="297"/>
      <c r="E78" s="297"/>
      <c r="F78" s="297"/>
      <c r="G78" s="15">
        <v>193</v>
      </c>
      <c r="H78" s="38">
        <v>0</v>
      </c>
      <c r="I78" s="38">
        <v>0</v>
      </c>
      <c r="J78" s="38">
        <v>0</v>
      </c>
      <c r="K78" s="38">
        <v>0</v>
      </c>
    </row>
    <row r="79" spans="1:11" x14ac:dyDescent="0.2">
      <c r="A79" s="297" t="s">
        <v>183</v>
      </c>
      <c r="B79" s="297"/>
      <c r="C79" s="297"/>
      <c r="D79" s="297"/>
      <c r="E79" s="297"/>
      <c r="F79" s="297"/>
      <c r="G79" s="15">
        <v>194</v>
      </c>
      <c r="H79" s="38">
        <v>0</v>
      </c>
      <c r="I79" s="38">
        <v>0</v>
      </c>
      <c r="J79" s="38">
        <v>0</v>
      </c>
      <c r="K79" s="38">
        <v>0</v>
      </c>
    </row>
    <row r="80" spans="1:11" x14ac:dyDescent="0.2">
      <c r="A80" s="301" t="s">
        <v>184</v>
      </c>
      <c r="B80" s="301"/>
      <c r="C80" s="301"/>
      <c r="D80" s="301"/>
      <c r="E80" s="301"/>
      <c r="F80" s="301"/>
      <c r="G80" s="20">
        <v>195</v>
      </c>
      <c r="H80" s="122">
        <v>0</v>
      </c>
      <c r="I80" s="122">
        <v>0</v>
      </c>
      <c r="J80" s="122">
        <v>0</v>
      </c>
      <c r="K80" s="122">
        <v>0</v>
      </c>
    </row>
    <row r="81" spans="1:11" x14ac:dyDescent="0.2">
      <c r="A81" s="301" t="s">
        <v>185</v>
      </c>
      <c r="B81" s="301"/>
      <c r="C81" s="301"/>
      <c r="D81" s="301"/>
      <c r="E81" s="301"/>
      <c r="F81" s="301"/>
      <c r="G81" s="20">
        <v>196</v>
      </c>
      <c r="H81" s="122">
        <v>0</v>
      </c>
      <c r="I81" s="122">
        <v>0</v>
      </c>
      <c r="J81" s="122">
        <v>0</v>
      </c>
      <c r="K81" s="122">
        <v>0</v>
      </c>
    </row>
    <row r="82" spans="1:11" x14ac:dyDescent="0.2">
      <c r="A82" s="300" t="s">
        <v>186</v>
      </c>
      <c r="B82" s="300"/>
      <c r="C82" s="300"/>
      <c r="D82" s="300"/>
      <c r="E82" s="300"/>
      <c r="F82" s="300"/>
      <c r="G82" s="20">
        <v>197</v>
      </c>
      <c r="H82" s="122">
        <v>0</v>
      </c>
      <c r="I82" s="122">
        <v>0</v>
      </c>
      <c r="J82" s="122">
        <v>0</v>
      </c>
      <c r="K82" s="122">
        <v>0</v>
      </c>
    </row>
    <row r="83" spans="1:11" x14ac:dyDescent="0.2">
      <c r="A83" s="300" t="s">
        <v>187</v>
      </c>
      <c r="B83" s="300"/>
      <c r="C83" s="300"/>
      <c r="D83" s="300"/>
      <c r="E83" s="300"/>
      <c r="F83" s="300"/>
      <c r="G83" s="20">
        <v>198</v>
      </c>
      <c r="H83" s="122">
        <v>0</v>
      </c>
      <c r="I83" s="122">
        <v>0</v>
      </c>
      <c r="J83" s="122">
        <v>0</v>
      </c>
      <c r="K83" s="122">
        <v>0</v>
      </c>
    </row>
    <row r="84" spans="1:11" x14ac:dyDescent="0.2">
      <c r="A84" s="278" t="s">
        <v>116</v>
      </c>
      <c r="B84" s="278"/>
      <c r="C84" s="278"/>
      <c r="D84" s="278"/>
      <c r="E84" s="278"/>
      <c r="F84" s="278"/>
      <c r="G84" s="298"/>
      <c r="H84" s="298"/>
      <c r="I84" s="298"/>
      <c r="J84" s="299"/>
      <c r="K84" s="299"/>
    </row>
    <row r="85" spans="1:11" x14ac:dyDescent="0.2">
      <c r="A85" s="295" t="s">
        <v>188</v>
      </c>
      <c r="B85" s="295"/>
      <c r="C85" s="295"/>
      <c r="D85" s="295"/>
      <c r="E85" s="295"/>
      <c r="F85" s="295"/>
      <c r="G85" s="20">
        <v>199</v>
      </c>
      <c r="H85" s="39">
        <f>H86+H87</f>
        <v>0</v>
      </c>
      <c r="I85" s="39">
        <f>I86+I87</f>
        <v>0</v>
      </c>
      <c r="J85" s="39">
        <f>J86+J87</f>
        <v>0</v>
      </c>
      <c r="K85" s="39">
        <f>K86+K87</f>
        <v>0</v>
      </c>
    </row>
    <row r="86" spans="1:11" x14ac:dyDescent="0.2">
      <c r="A86" s="296" t="s">
        <v>189</v>
      </c>
      <c r="B86" s="296"/>
      <c r="C86" s="296"/>
      <c r="D86" s="296"/>
      <c r="E86" s="296"/>
      <c r="F86" s="296"/>
      <c r="G86" s="15">
        <v>200</v>
      </c>
      <c r="H86" s="40">
        <v>0</v>
      </c>
      <c r="I86" s="40">
        <v>0</v>
      </c>
      <c r="J86" s="40">
        <v>0</v>
      </c>
      <c r="K86" s="40">
        <v>0</v>
      </c>
    </row>
    <row r="87" spans="1:11" x14ac:dyDescent="0.2">
      <c r="A87" s="296" t="s">
        <v>190</v>
      </c>
      <c r="B87" s="296"/>
      <c r="C87" s="296"/>
      <c r="D87" s="296"/>
      <c r="E87" s="296"/>
      <c r="F87" s="296"/>
      <c r="G87" s="15">
        <v>201</v>
      </c>
      <c r="H87" s="40">
        <v>0</v>
      </c>
      <c r="I87" s="40">
        <v>0</v>
      </c>
      <c r="J87" s="40">
        <v>0</v>
      </c>
      <c r="K87" s="40">
        <v>0</v>
      </c>
    </row>
    <row r="88" spans="1:11" x14ac:dyDescent="0.2">
      <c r="A88" s="304" t="s">
        <v>118</v>
      </c>
      <c r="B88" s="304"/>
      <c r="C88" s="304"/>
      <c r="D88" s="304"/>
      <c r="E88" s="304"/>
      <c r="F88" s="304"/>
      <c r="G88" s="305"/>
      <c r="H88" s="305"/>
      <c r="I88" s="305"/>
      <c r="J88" s="299"/>
      <c r="K88" s="299"/>
    </row>
    <row r="89" spans="1:11" x14ac:dyDescent="0.2">
      <c r="A89" s="274" t="s">
        <v>191</v>
      </c>
      <c r="B89" s="274"/>
      <c r="C89" s="274"/>
      <c r="D89" s="274"/>
      <c r="E89" s="274"/>
      <c r="F89" s="274"/>
      <c r="G89" s="15">
        <v>202</v>
      </c>
      <c r="H89" s="53">
        <f>+H66</f>
        <v>-130409081</v>
      </c>
      <c r="I89" s="53">
        <f>+I66</f>
        <v>87628139</v>
      </c>
      <c r="J89" s="53">
        <f>+J66</f>
        <v>-284792803</v>
      </c>
      <c r="K89" s="53">
        <f>+J89</f>
        <v>-284792803</v>
      </c>
    </row>
    <row r="90" spans="1:11" ht="24" customHeight="1" x14ac:dyDescent="0.2">
      <c r="A90" s="294" t="s">
        <v>192</v>
      </c>
      <c r="B90" s="294"/>
      <c r="C90" s="294"/>
      <c r="D90" s="294"/>
      <c r="E90" s="294"/>
      <c r="F90" s="294"/>
      <c r="G90" s="20">
        <v>203</v>
      </c>
      <c r="H90" s="39">
        <f>SUM(H91:H98)</f>
        <v>-936312</v>
      </c>
      <c r="I90" s="39">
        <f>SUM(I91:I98)</f>
        <v>-936312</v>
      </c>
      <c r="J90" s="39">
        <f>SUM(J91:J98)</f>
        <v>-67824</v>
      </c>
      <c r="K90" s="39">
        <f>SUM(K91:K98)</f>
        <v>25056</v>
      </c>
    </row>
    <row r="91" spans="1:11" x14ac:dyDescent="0.2">
      <c r="A91" s="297" t="s">
        <v>193</v>
      </c>
      <c r="B91" s="297"/>
      <c r="C91" s="297"/>
      <c r="D91" s="297"/>
      <c r="E91" s="297"/>
      <c r="F91" s="297"/>
      <c r="G91" s="15">
        <v>204</v>
      </c>
      <c r="H91" s="40">
        <v>0</v>
      </c>
      <c r="I91" s="40">
        <v>0</v>
      </c>
      <c r="J91" s="40">
        <v>0</v>
      </c>
      <c r="K91" s="40">
        <v>0</v>
      </c>
    </row>
    <row r="92" spans="1:11" ht="22.35" customHeight="1" x14ac:dyDescent="0.2">
      <c r="A92" s="297" t="s">
        <v>194</v>
      </c>
      <c r="B92" s="297"/>
      <c r="C92" s="297"/>
      <c r="D92" s="297"/>
      <c r="E92" s="297"/>
      <c r="F92" s="297"/>
      <c r="G92" s="15">
        <v>205</v>
      </c>
      <c r="H92" s="40">
        <v>0</v>
      </c>
      <c r="I92" s="40">
        <v>0</v>
      </c>
      <c r="J92" s="40">
        <v>0</v>
      </c>
      <c r="K92" s="40">
        <v>0</v>
      </c>
    </row>
    <row r="93" spans="1:11" ht="22.35" customHeight="1" x14ac:dyDescent="0.2">
      <c r="A93" s="297" t="s">
        <v>195</v>
      </c>
      <c r="B93" s="297"/>
      <c r="C93" s="297"/>
      <c r="D93" s="297"/>
      <c r="E93" s="297"/>
      <c r="F93" s="297"/>
      <c r="G93" s="15">
        <v>206</v>
      </c>
      <c r="H93" s="40">
        <v>-936312</v>
      </c>
      <c r="I93" s="40">
        <v>-936312</v>
      </c>
      <c r="J93" s="40">
        <v>-67824</v>
      </c>
      <c r="K93" s="40">
        <v>25056</v>
      </c>
    </row>
    <row r="94" spans="1:11" ht="22.35" customHeight="1" x14ac:dyDescent="0.2">
      <c r="A94" s="297" t="s">
        <v>196</v>
      </c>
      <c r="B94" s="297"/>
      <c r="C94" s="297"/>
      <c r="D94" s="297"/>
      <c r="E94" s="297"/>
      <c r="F94" s="297"/>
      <c r="G94" s="15">
        <v>207</v>
      </c>
      <c r="H94" s="40">
        <v>0</v>
      </c>
      <c r="I94" s="40">
        <v>0</v>
      </c>
      <c r="J94" s="40">
        <v>0</v>
      </c>
      <c r="K94" s="40">
        <v>0</v>
      </c>
    </row>
    <row r="95" spans="1:11" ht="22.35" customHeight="1" x14ac:dyDescent="0.2">
      <c r="A95" s="297" t="s">
        <v>197</v>
      </c>
      <c r="B95" s="297"/>
      <c r="C95" s="297"/>
      <c r="D95" s="297"/>
      <c r="E95" s="297"/>
      <c r="F95" s="297"/>
      <c r="G95" s="15">
        <v>208</v>
      </c>
      <c r="H95" s="40">
        <v>0</v>
      </c>
      <c r="I95" s="40">
        <v>0</v>
      </c>
      <c r="J95" s="40">
        <v>0</v>
      </c>
      <c r="K95" s="40">
        <v>0</v>
      </c>
    </row>
    <row r="96" spans="1:11" ht="22.35" customHeight="1" x14ac:dyDescent="0.2">
      <c r="A96" s="297" t="s">
        <v>198</v>
      </c>
      <c r="B96" s="297"/>
      <c r="C96" s="297"/>
      <c r="D96" s="297"/>
      <c r="E96" s="297"/>
      <c r="F96" s="297"/>
      <c r="G96" s="15">
        <v>209</v>
      </c>
      <c r="H96" s="40">
        <v>0</v>
      </c>
      <c r="I96" s="40">
        <v>0</v>
      </c>
      <c r="J96" s="40">
        <v>0</v>
      </c>
      <c r="K96" s="40">
        <v>0</v>
      </c>
    </row>
    <row r="97" spans="1:11" x14ac:dyDescent="0.2">
      <c r="A97" s="297" t="s">
        <v>199</v>
      </c>
      <c r="B97" s="297"/>
      <c r="C97" s="297"/>
      <c r="D97" s="297"/>
      <c r="E97" s="297"/>
      <c r="F97" s="297"/>
      <c r="G97" s="15">
        <v>210</v>
      </c>
      <c r="H97" s="40">
        <v>0</v>
      </c>
      <c r="I97" s="40">
        <v>0</v>
      </c>
      <c r="J97" s="40">
        <v>0</v>
      </c>
      <c r="K97" s="40">
        <v>0</v>
      </c>
    </row>
    <row r="98" spans="1:11" x14ac:dyDescent="0.2">
      <c r="A98" s="297" t="s">
        <v>200</v>
      </c>
      <c r="B98" s="297"/>
      <c r="C98" s="297"/>
      <c r="D98" s="297"/>
      <c r="E98" s="297"/>
      <c r="F98" s="297"/>
      <c r="G98" s="15">
        <v>211</v>
      </c>
      <c r="H98" s="40">
        <v>0</v>
      </c>
      <c r="I98" s="40">
        <v>0</v>
      </c>
      <c r="J98" s="40">
        <v>0</v>
      </c>
      <c r="K98" s="40">
        <v>0</v>
      </c>
    </row>
    <row r="99" spans="1:11" x14ac:dyDescent="0.2">
      <c r="A99" s="274" t="s">
        <v>119</v>
      </c>
      <c r="B99" s="274"/>
      <c r="C99" s="274"/>
      <c r="D99" s="274"/>
      <c r="E99" s="274"/>
      <c r="F99" s="274"/>
      <c r="G99" s="15">
        <v>212</v>
      </c>
      <c r="H99" s="40">
        <v>-188588</v>
      </c>
      <c r="I99" s="40">
        <v>-188588</v>
      </c>
      <c r="J99" s="40">
        <v>-12209</v>
      </c>
      <c r="K99" s="40">
        <v>4510</v>
      </c>
    </row>
    <row r="100" spans="1:11" ht="22.9" customHeight="1" x14ac:dyDescent="0.2">
      <c r="A100" s="294" t="s">
        <v>201</v>
      </c>
      <c r="B100" s="294"/>
      <c r="C100" s="294"/>
      <c r="D100" s="294"/>
      <c r="E100" s="294"/>
      <c r="F100" s="294"/>
      <c r="G100" s="20">
        <v>213</v>
      </c>
      <c r="H100" s="39">
        <f>H90-H99</f>
        <v>-747724</v>
      </c>
      <c r="I100" s="39">
        <f>I90-I99</f>
        <v>-747724</v>
      </c>
      <c r="J100" s="39">
        <f>J90-J99</f>
        <v>-55615</v>
      </c>
      <c r="K100" s="39">
        <f>K90-K99</f>
        <v>20546</v>
      </c>
    </row>
    <row r="101" spans="1:11" x14ac:dyDescent="0.2">
      <c r="A101" s="294" t="s">
        <v>202</v>
      </c>
      <c r="B101" s="294"/>
      <c r="C101" s="294"/>
      <c r="D101" s="294"/>
      <c r="E101" s="294"/>
      <c r="F101" s="294"/>
      <c r="G101" s="20">
        <v>214</v>
      </c>
      <c r="H101" s="39">
        <f>H89+H100</f>
        <v>-131156805</v>
      </c>
      <c r="I101" s="39">
        <f>I89+I100</f>
        <v>86880415</v>
      </c>
      <c r="J101" s="39">
        <f>J89+J100</f>
        <v>-284848418</v>
      </c>
      <c r="K101" s="39">
        <f>K89+K100</f>
        <v>-284772257</v>
      </c>
    </row>
    <row r="102" spans="1:11" x14ac:dyDescent="0.2">
      <c r="A102" s="278" t="s">
        <v>203</v>
      </c>
      <c r="B102" s="278"/>
      <c r="C102" s="278"/>
      <c r="D102" s="278"/>
      <c r="E102" s="278"/>
      <c r="F102" s="278"/>
      <c r="G102" s="298"/>
      <c r="H102" s="298"/>
      <c r="I102" s="298"/>
      <c r="J102" s="299"/>
      <c r="K102" s="299"/>
    </row>
    <row r="103" spans="1:11" x14ac:dyDescent="0.2">
      <c r="A103" s="295" t="s">
        <v>204</v>
      </c>
      <c r="B103" s="295"/>
      <c r="C103" s="295"/>
      <c r="D103" s="295"/>
      <c r="E103" s="295"/>
      <c r="F103" s="295"/>
      <c r="G103" s="20">
        <v>215</v>
      </c>
      <c r="H103" s="39">
        <f>H104+H105</f>
        <v>0</v>
      </c>
      <c r="I103" s="39">
        <f>I104+I105</f>
        <v>0</v>
      </c>
      <c r="J103" s="39">
        <f>J104+J105</f>
        <v>0</v>
      </c>
      <c r="K103" s="39">
        <f>K104+K105</f>
        <v>0</v>
      </c>
    </row>
    <row r="104" spans="1:11" x14ac:dyDescent="0.2">
      <c r="A104" s="296" t="s">
        <v>117</v>
      </c>
      <c r="B104" s="296"/>
      <c r="C104" s="296"/>
      <c r="D104" s="296"/>
      <c r="E104" s="296"/>
      <c r="F104" s="296"/>
      <c r="G104" s="15">
        <v>216</v>
      </c>
      <c r="H104" s="40">
        <v>0</v>
      </c>
      <c r="I104" s="40">
        <v>0</v>
      </c>
      <c r="J104" s="40">
        <v>0</v>
      </c>
      <c r="K104" s="40">
        <v>0</v>
      </c>
    </row>
    <row r="105" spans="1:11" x14ac:dyDescent="0.2">
      <c r="A105" s="296" t="s">
        <v>205</v>
      </c>
      <c r="B105" s="296"/>
      <c r="C105" s="296"/>
      <c r="D105" s="296"/>
      <c r="E105" s="296"/>
      <c r="F105" s="296"/>
      <c r="G105" s="15">
        <v>217</v>
      </c>
      <c r="H105" s="40">
        <v>0</v>
      </c>
      <c r="I105" s="40">
        <v>0</v>
      </c>
      <c r="J105" s="40">
        <v>0</v>
      </c>
      <c r="K105" s="40">
        <v>0</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conditionalFormatting sqref="H28:I28">
    <cfRule type="cellIs" dxfId="35" priority="11" stopIfTrue="1" operator="notEqual">
      <formula>ROUND(H28,0)</formula>
    </cfRule>
  </conditionalFormatting>
  <conditionalFormatting sqref="H36">
    <cfRule type="cellIs" dxfId="34" priority="9" stopIfTrue="1" operator="notEqual">
      <formula>ROUND(H36,0)</formula>
    </cfRule>
    <cfRule type="cellIs" dxfId="33" priority="10" stopIfTrue="1" operator="lessThan">
      <formula>0</formula>
    </cfRule>
  </conditionalFormatting>
  <conditionalFormatting sqref="I36">
    <cfRule type="cellIs" dxfId="32" priority="7" stopIfTrue="1" operator="notEqual">
      <formula>ROUND(I36,0)</formula>
    </cfRule>
    <cfRule type="cellIs" dxfId="31" priority="8" stopIfTrue="1" operator="lessThan">
      <formula>0</formula>
    </cfRule>
  </conditionalFormatting>
  <conditionalFormatting sqref="H89:I89">
    <cfRule type="cellIs" dxfId="30" priority="6" stopIfTrue="1" operator="notEqual">
      <formula>ROUND(H89,0)</formula>
    </cfRule>
  </conditionalFormatting>
  <conditionalFormatting sqref="K28">
    <cfRule type="cellIs" dxfId="29" priority="5" stopIfTrue="1" operator="notEqual">
      <formula>ROUND(K28,0)</formula>
    </cfRule>
  </conditionalFormatting>
  <conditionalFormatting sqref="K36">
    <cfRule type="cellIs" dxfId="28" priority="3" stopIfTrue="1" operator="notEqual">
      <formula>ROUND(K36,0)</formula>
    </cfRule>
    <cfRule type="cellIs" dxfId="27" priority="4" stopIfTrue="1" operator="lessThan">
      <formula>0</formula>
    </cfRule>
  </conditionalFormatting>
  <conditionalFormatting sqref="J89:K89">
    <cfRule type="cellIs" dxfId="26" priority="1" stopIfTrue="1" operator="notEqual">
      <formula>ROUND(J89,0)</formula>
    </cfRule>
  </conditionalFormatting>
  <dataValidations disablePrompts="1"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s>
  <pageMargins left="0.7" right="0.7" top="0.75" bottom="0.75" header="0.3" footer="0.3"/>
  <pageSetup paperSize="9" scale="6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1" zoomScaleNormal="100" zoomScaleSheetLayoutView="100" workbookViewId="0">
      <selection activeCell="I21" sqref="I21"/>
    </sheetView>
  </sheetViews>
  <sheetFormatPr defaultColWidth="9.140625" defaultRowHeight="12.75" x14ac:dyDescent="0.2"/>
  <cols>
    <col min="1" max="7" width="9.140625" style="21"/>
    <col min="8" max="9" width="30.28515625" style="51" customWidth="1"/>
    <col min="10" max="16384" width="9.140625" style="21"/>
  </cols>
  <sheetData>
    <row r="1" spans="1:9" x14ac:dyDescent="0.2">
      <c r="A1" s="347" t="s">
        <v>206</v>
      </c>
      <c r="B1" s="348"/>
      <c r="C1" s="348"/>
      <c r="D1" s="348"/>
      <c r="E1" s="348"/>
      <c r="F1" s="348"/>
      <c r="G1" s="348"/>
      <c r="H1" s="348"/>
      <c r="I1" s="348"/>
    </row>
    <row r="2" spans="1:9" x14ac:dyDescent="0.2">
      <c r="A2" s="307" t="s">
        <v>488</v>
      </c>
      <c r="B2" s="283"/>
      <c r="C2" s="283"/>
      <c r="D2" s="283"/>
      <c r="E2" s="283"/>
      <c r="F2" s="283"/>
      <c r="G2" s="283"/>
      <c r="H2" s="283"/>
      <c r="I2" s="283"/>
    </row>
    <row r="3" spans="1:9" x14ac:dyDescent="0.2">
      <c r="A3" s="350" t="s">
        <v>355</v>
      </c>
      <c r="B3" s="351"/>
      <c r="C3" s="351"/>
      <c r="D3" s="351"/>
      <c r="E3" s="351"/>
      <c r="F3" s="351"/>
      <c r="G3" s="351"/>
      <c r="H3" s="351"/>
      <c r="I3" s="351"/>
    </row>
    <row r="4" spans="1:9" x14ac:dyDescent="0.2">
      <c r="A4" s="349" t="s">
        <v>445</v>
      </c>
      <c r="B4" s="287"/>
      <c r="C4" s="287"/>
      <c r="D4" s="287"/>
      <c r="E4" s="287"/>
      <c r="F4" s="287"/>
      <c r="G4" s="287"/>
      <c r="H4" s="287"/>
      <c r="I4" s="288"/>
    </row>
    <row r="5" spans="1:9" ht="24" thickBot="1" x14ac:dyDescent="0.25">
      <c r="A5" s="352" t="s">
        <v>2</v>
      </c>
      <c r="B5" s="353"/>
      <c r="C5" s="353"/>
      <c r="D5" s="353"/>
      <c r="E5" s="353"/>
      <c r="F5" s="354"/>
      <c r="G5" s="22" t="s">
        <v>107</v>
      </c>
      <c r="H5" s="41" t="s">
        <v>380</v>
      </c>
      <c r="I5" s="41" t="s">
        <v>347</v>
      </c>
    </row>
    <row r="6" spans="1:9" x14ac:dyDescent="0.2">
      <c r="A6" s="355">
        <v>1</v>
      </c>
      <c r="B6" s="356"/>
      <c r="C6" s="356"/>
      <c r="D6" s="356"/>
      <c r="E6" s="356"/>
      <c r="F6" s="357"/>
      <c r="G6" s="23">
        <v>2</v>
      </c>
      <c r="H6" s="42" t="s">
        <v>207</v>
      </c>
      <c r="I6" s="42" t="s">
        <v>208</v>
      </c>
    </row>
    <row r="7" spans="1:9" x14ac:dyDescent="0.2">
      <c r="A7" s="326" t="s">
        <v>209</v>
      </c>
      <c r="B7" s="327"/>
      <c r="C7" s="327"/>
      <c r="D7" s="327"/>
      <c r="E7" s="327"/>
      <c r="F7" s="327"/>
      <c r="G7" s="327"/>
      <c r="H7" s="327"/>
      <c r="I7" s="328"/>
    </row>
    <row r="8" spans="1:9" ht="12.75" customHeight="1" x14ac:dyDescent="0.2">
      <c r="A8" s="329" t="s">
        <v>210</v>
      </c>
      <c r="B8" s="330"/>
      <c r="C8" s="330"/>
      <c r="D8" s="330"/>
      <c r="E8" s="330"/>
      <c r="F8" s="331"/>
      <c r="G8" s="24">
        <v>1</v>
      </c>
      <c r="H8" s="130">
        <v>-130409081</v>
      </c>
      <c r="I8" s="43">
        <v>-373375883</v>
      </c>
    </row>
    <row r="9" spans="1:9" ht="12.75" customHeight="1" x14ac:dyDescent="0.2">
      <c r="A9" s="344" t="s">
        <v>211</v>
      </c>
      <c r="B9" s="345"/>
      <c r="C9" s="345"/>
      <c r="D9" s="345"/>
      <c r="E9" s="345"/>
      <c r="F9" s="346"/>
      <c r="G9" s="25">
        <v>2</v>
      </c>
      <c r="H9" s="44">
        <f>H10+H11+H12+H13+H14+H15+H16+H17</f>
        <v>208736349</v>
      </c>
      <c r="I9" s="44">
        <f>I10+I11+I12+I13+I14+I15+I16+I17</f>
        <v>273243455</v>
      </c>
    </row>
    <row r="10" spans="1:9" ht="12.75" customHeight="1" x14ac:dyDescent="0.2">
      <c r="A10" s="341" t="s">
        <v>212</v>
      </c>
      <c r="B10" s="342"/>
      <c r="C10" s="342"/>
      <c r="D10" s="342"/>
      <c r="E10" s="342"/>
      <c r="F10" s="343"/>
      <c r="G10" s="26">
        <v>3</v>
      </c>
      <c r="H10" s="131">
        <v>191534970</v>
      </c>
      <c r="I10" s="45">
        <v>199157947</v>
      </c>
    </row>
    <row r="11" spans="1:9" ht="22.35" customHeight="1" x14ac:dyDescent="0.2">
      <c r="A11" s="341" t="s">
        <v>213</v>
      </c>
      <c r="B11" s="342"/>
      <c r="C11" s="342"/>
      <c r="D11" s="342"/>
      <c r="E11" s="342"/>
      <c r="F11" s="343"/>
      <c r="G11" s="26">
        <v>4</v>
      </c>
      <c r="H11" s="131">
        <v>-180483</v>
      </c>
      <c r="I11" s="45">
        <v>-1858747</v>
      </c>
    </row>
    <row r="12" spans="1:9" ht="23.65" customHeight="1" x14ac:dyDescent="0.2">
      <c r="A12" s="341" t="s">
        <v>214</v>
      </c>
      <c r="B12" s="342"/>
      <c r="C12" s="342"/>
      <c r="D12" s="342"/>
      <c r="E12" s="342"/>
      <c r="F12" s="343"/>
      <c r="G12" s="26">
        <v>5</v>
      </c>
      <c r="H12" s="131">
        <v>-1172586</v>
      </c>
      <c r="I12" s="45">
        <v>-77885</v>
      </c>
    </row>
    <row r="13" spans="1:9" ht="12.75" customHeight="1" x14ac:dyDescent="0.2">
      <c r="A13" s="341" t="s">
        <v>215</v>
      </c>
      <c r="B13" s="342"/>
      <c r="C13" s="342"/>
      <c r="D13" s="342"/>
      <c r="E13" s="342"/>
      <c r="F13" s="343"/>
      <c r="G13" s="26">
        <v>6</v>
      </c>
      <c r="H13" s="131">
        <v>-8928464</v>
      </c>
      <c r="I13" s="45">
        <v>-30543</v>
      </c>
    </row>
    <row r="14" spans="1:9" ht="12.75" customHeight="1" x14ac:dyDescent="0.2">
      <c r="A14" s="341" t="s">
        <v>216</v>
      </c>
      <c r="B14" s="342"/>
      <c r="C14" s="342"/>
      <c r="D14" s="342"/>
      <c r="E14" s="342"/>
      <c r="F14" s="343"/>
      <c r="G14" s="26">
        <v>7</v>
      </c>
      <c r="H14" s="131">
        <v>24461683</v>
      </c>
      <c r="I14" s="45">
        <v>27704971</v>
      </c>
    </row>
    <row r="15" spans="1:9" ht="12.75" customHeight="1" x14ac:dyDescent="0.2">
      <c r="A15" s="341" t="s">
        <v>217</v>
      </c>
      <c r="B15" s="342"/>
      <c r="C15" s="342"/>
      <c r="D15" s="342"/>
      <c r="E15" s="342"/>
      <c r="F15" s="343"/>
      <c r="G15" s="26">
        <v>8</v>
      </c>
      <c r="H15" s="131">
        <v>0</v>
      </c>
      <c r="I15" s="45">
        <v>-65354</v>
      </c>
    </row>
    <row r="16" spans="1:9" ht="12.75" customHeight="1" x14ac:dyDescent="0.2">
      <c r="A16" s="341" t="s">
        <v>218</v>
      </c>
      <c r="B16" s="342"/>
      <c r="C16" s="342"/>
      <c r="D16" s="342"/>
      <c r="E16" s="342"/>
      <c r="F16" s="343"/>
      <c r="G16" s="26">
        <v>9</v>
      </c>
      <c r="H16" s="131">
        <v>-8035653</v>
      </c>
      <c r="I16" s="45">
        <v>38907199</v>
      </c>
    </row>
    <row r="17" spans="1:9" ht="25.15" customHeight="1" x14ac:dyDescent="0.2">
      <c r="A17" s="341" t="s">
        <v>219</v>
      </c>
      <c r="B17" s="342"/>
      <c r="C17" s="342"/>
      <c r="D17" s="342"/>
      <c r="E17" s="342"/>
      <c r="F17" s="343"/>
      <c r="G17" s="26">
        <v>10</v>
      </c>
      <c r="H17" s="131">
        <v>11056882</v>
      </c>
      <c r="I17" s="45">
        <v>9505867</v>
      </c>
    </row>
    <row r="18" spans="1:9" ht="28.15" customHeight="1" x14ac:dyDescent="0.2">
      <c r="A18" s="320" t="s">
        <v>390</v>
      </c>
      <c r="B18" s="321"/>
      <c r="C18" s="321"/>
      <c r="D18" s="321"/>
      <c r="E18" s="321"/>
      <c r="F18" s="322"/>
      <c r="G18" s="25">
        <v>11</v>
      </c>
      <c r="H18" s="44">
        <f>H8+H9</f>
        <v>78327268</v>
      </c>
      <c r="I18" s="44">
        <f>I8+I9</f>
        <v>-100132428</v>
      </c>
    </row>
    <row r="19" spans="1:9" ht="12.75" customHeight="1" x14ac:dyDescent="0.2">
      <c r="A19" s="344" t="s">
        <v>220</v>
      </c>
      <c r="B19" s="345"/>
      <c r="C19" s="345"/>
      <c r="D19" s="345"/>
      <c r="E19" s="345"/>
      <c r="F19" s="346"/>
      <c r="G19" s="25">
        <v>12</v>
      </c>
      <c r="H19" s="44">
        <f>H20+H21+H22+H23</f>
        <v>240354361</v>
      </c>
      <c r="I19" s="44">
        <f>I20+I21+I22+I23</f>
        <v>86758043</v>
      </c>
    </row>
    <row r="20" spans="1:9" ht="12.75" customHeight="1" x14ac:dyDescent="0.2">
      <c r="A20" s="341" t="s">
        <v>221</v>
      </c>
      <c r="B20" s="342"/>
      <c r="C20" s="342"/>
      <c r="D20" s="342"/>
      <c r="E20" s="342"/>
      <c r="F20" s="343"/>
      <c r="G20" s="26">
        <v>13</v>
      </c>
      <c r="H20" s="131">
        <v>338499890</v>
      </c>
      <c r="I20" s="45">
        <v>121141210</v>
      </c>
    </row>
    <row r="21" spans="1:9" ht="12.75" customHeight="1" x14ac:dyDescent="0.2">
      <c r="A21" s="341" t="s">
        <v>222</v>
      </c>
      <c r="B21" s="342"/>
      <c r="C21" s="342"/>
      <c r="D21" s="342"/>
      <c r="E21" s="342"/>
      <c r="F21" s="343"/>
      <c r="G21" s="26">
        <v>14</v>
      </c>
      <c r="H21" s="131">
        <v>-62566390</v>
      </c>
      <c r="I21" s="45">
        <v>-32812367</v>
      </c>
    </row>
    <row r="22" spans="1:9" ht="12.75" customHeight="1" x14ac:dyDescent="0.2">
      <c r="A22" s="341" t="s">
        <v>223</v>
      </c>
      <c r="B22" s="342"/>
      <c r="C22" s="342"/>
      <c r="D22" s="342"/>
      <c r="E22" s="342"/>
      <c r="F22" s="343"/>
      <c r="G22" s="26">
        <v>15</v>
      </c>
      <c r="H22" s="131">
        <v>2201357</v>
      </c>
      <c r="I22" s="45">
        <v>-1570800</v>
      </c>
    </row>
    <row r="23" spans="1:9" ht="12.75" customHeight="1" x14ac:dyDescent="0.2">
      <c r="A23" s="341" t="s">
        <v>224</v>
      </c>
      <c r="B23" s="342"/>
      <c r="C23" s="342"/>
      <c r="D23" s="342"/>
      <c r="E23" s="342"/>
      <c r="F23" s="343"/>
      <c r="G23" s="26">
        <v>16</v>
      </c>
      <c r="H23" s="131">
        <v>-37780496</v>
      </c>
      <c r="I23" s="45">
        <v>0</v>
      </c>
    </row>
    <row r="24" spans="1:9" ht="12.75" customHeight="1" x14ac:dyDescent="0.2">
      <c r="A24" s="320" t="s">
        <v>225</v>
      </c>
      <c r="B24" s="321"/>
      <c r="C24" s="321"/>
      <c r="D24" s="321"/>
      <c r="E24" s="321"/>
      <c r="F24" s="322"/>
      <c r="G24" s="25">
        <v>17</v>
      </c>
      <c r="H24" s="44">
        <f>H18+H19</f>
        <v>318681629</v>
      </c>
      <c r="I24" s="44">
        <f>I18+I19</f>
        <v>-13374385</v>
      </c>
    </row>
    <row r="25" spans="1:9" ht="12.75" customHeight="1" x14ac:dyDescent="0.2">
      <c r="A25" s="332" t="s">
        <v>226</v>
      </c>
      <c r="B25" s="333"/>
      <c r="C25" s="333"/>
      <c r="D25" s="333"/>
      <c r="E25" s="333"/>
      <c r="F25" s="334"/>
      <c r="G25" s="26">
        <v>18</v>
      </c>
      <c r="H25" s="131">
        <v>-24098195</v>
      </c>
      <c r="I25" s="45">
        <v>-11436113</v>
      </c>
    </row>
    <row r="26" spans="1:9" ht="12.75" customHeight="1" x14ac:dyDescent="0.2">
      <c r="A26" s="332" t="s">
        <v>227</v>
      </c>
      <c r="B26" s="333"/>
      <c r="C26" s="333"/>
      <c r="D26" s="333"/>
      <c r="E26" s="333"/>
      <c r="F26" s="334"/>
      <c r="G26" s="26">
        <v>19</v>
      </c>
      <c r="H26" s="131">
        <v>9342</v>
      </c>
      <c r="I26" s="45">
        <v>0</v>
      </c>
    </row>
    <row r="27" spans="1:9" ht="25.9" customHeight="1" x14ac:dyDescent="0.2">
      <c r="A27" s="323" t="s">
        <v>228</v>
      </c>
      <c r="B27" s="324"/>
      <c r="C27" s="324"/>
      <c r="D27" s="324"/>
      <c r="E27" s="324"/>
      <c r="F27" s="325"/>
      <c r="G27" s="27">
        <v>20</v>
      </c>
      <c r="H27" s="46">
        <f>H24+H25+H26</f>
        <v>294592776</v>
      </c>
      <c r="I27" s="46">
        <f>I24+I25+I26</f>
        <v>-24810498</v>
      </c>
    </row>
    <row r="28" spans="1:9" x14ac:dyDescent="0.2">
      <c r="A28" s="326" t="s">
        <v>229</v>
      </c>
      <c r="B28" s="327"/>
      <c r="C28" s="327"/>
      <c r="D28" s="327"/>
      <c r="E28" s="327"/>
      <c r="F28" s="327"/>
      <c r="G28" s="327"/>
      <c r="H28" s="327"/>
      <c r="I28" s="328"/>
    </row>
    <row r="29" spans="1:9" ht="30.75" customHeight="1" x14ac:dyDescent="0.2">
      <c r="A29" s="329" t="s">
        <v>230</v>
      </c>
      <c r="B29" s="330"/>
      <c r="C29" s="330"/>
      <c r="D29" s="330"/>
      <c r="E29" s="330"/>
      <c r="F29" s="331"/>
      <c r="G29" s="24">
        <v>21</v>
      </c>
      <c r="H29" s="52">
        <v>903360</v>
      </c>
      <c r="I29" s="47">
        <v>3016839</v>
      </c>
    </row>
    <row r="30" spans="1:9" ht="12.75" customHeight="1" x14ac:dyDescent="0.2">
      <c r="A30" s="332" t="s">
        <v>231</v>
      </c>
      <c r="B30" s="333"/>
      <c r="C30" s="333"/>
      <c r="D30" s="333"/>
      <c r="E30" s="333"/>
      <c r="F30" s="334"/>
      <c r="G30" s="26">
        <v>22</v>
      </c>
      <c r="H30" s="53">
        <v>2431824</v>
      </c>
      <c r="I30" s="48">
        <v>0</v>
      </c>
    </row>
    <row r="31" spans="1:9" ht="12.75" customHeight="1" x14ac:dyDescent="0.2">
      <c r="A31" s="332" t="s">
        <v>232</v>
      </c>
      <c r="B31" s="333"/>
      <c r="C31" s="333"/>
      <c r="D31" s="333"/>
      <c r="E31" s="333"/>
      <c r="F31" s="334"/>
      <c r="G31" s="26">
        <v>23</v>
      </c>
      <c r="H31" s="53">
        <v>153722</v>
      </c>
      <c r="I31" s="48">
        <v>33317</v>
      </c>
    </row>
    <row r="32" spans="1:9" ht="12.75" customHeight="1" x14ac:dyDescent="0.2">
      <c r="A32" s="332" t="s">
        <v>233</v>
      </c>
      <c r="B32" s="333"/>
      <c r="C32" s="333"/>
      <c r="D32" s="333"/>
      <c r="E32" s="333"/>
      <c r="F32" s="334"/>
      <c r="G32" s="26">
        <v>24</v>
      </c>
      <c r="H32" s="53">
        <v>8790336</v>
      </c>
      <c r="I32" s="48">
        <v>0</v>
      </c>
    </row>
    <row r="33" spans="1:9" ht="12.75" customHeight="1" x14ac:dyDescent="0.2">
      <c r="A33" s="332" t="s">
        <v>234</v>
      </c>
      <c r="B33" s="333"/>
      <c r="C33" s="333"/>
      <c r="D33" s="333"/>
      <c r="E33" s="333"/>
      <c r="F33" s="334"/>
      <c r="G33" s="26">
        <v>25</v>
      </c>
      <c r="H33" s="53">
        <v>58719</v>
      </c>
      <c r="I33" s="48">
        <v>119363</v>
      </c>
    </row>
    <row r="34" spans="1:9" ht="12.75" customHeight="1" x14ac:dyDescent="0.2">
      <c r="A34" s="332" t="s">
        <v>235</v>
      </c>
      <c r="B34" s="333"/>
      <c r="C34" s="333"/>
      <c r="D34" s="333"/>
      <c r="E34" s="333"/>
      <c r="F34" s="334"/>
      <c r="G34" s="26">
        <v>26</v>
      </c>
      <c r="H34" s="53">
        <v>0</v>
      </c>
      <c r="I34" s="48">
        <v>0</v>
      </c>
    </row>
    <row r="35" spans="1:9" ht="26.45" customHeight="1" x14ac:dyDescent="0.2">
      <c r="A35" s="320" t="s">
        <v>236</v>
      </c>
      <c r="B35" s="321"/>
      <c r="C35" s="321"/>
      <c r="D35" s="321"/>
      <c r="E35" s="321"/>
      <c r="F35" s="322"/>
      <c r="G35" s="25">
        <v>27</v>
      </c>
      <c r="H35" s="49">
        <f>H29+H30+H31+H32+H33+H34</f>
        <v>12337961</v>
      </c>
      <c r="I35" s="49">
        <f>I29+I30+I31+I32+I33+I34</f>
        <v>3169519</v>
      </c>
    </row>
    <row r="36" spans="1:9" ht="22.9" customHeight="1" x14ac:dyDescent="0.2">
      <c r="A36" s="332" t="s">
        <v>237</v>
      </c>
      <c r="B36" s="333"/>
      <c r="C36" s="333"/>
      <c r="D36" s="333"/>
      <c r="E36" s="333"/>
      <c r="F36" s="334"/>
      <c r="G36" s="26">
        <v>28</v>
      </c>
      <c r="H36" s="53">
        <v>-406659394</v>
      </c>
      <c r="I36" s="48">
        <v>-365342782</v>
      </c>
    </row>
    <row r="37" spans="1:9" ht="12.75" customHeight="1" x14ac:dyDescent="0.2">
      <c r="A37" s="332" t="s">
        <v>238</v>
      </c>
      <c r="B37" s="333"/>
      <c r="C37" s="333"/>
      <c r="D37" s="333"/>
      <c r="E37" s="333"/>
      <c r="F37" s="334"/>
      <c r="G37" s="26">
        <v>29</v>
      </c>
      <c r="H37" s="53">
        <v>0</v>
      </c>
      <c r="I37" s="48">
        <v>0</v>
      </c>
    </row>
    <row r="38" spans="1:9" ht="12.75" customHeight="1" x14ac:dyDescent="0.2">
      <c r="A38" s="332" t="s">
        <v>239</v>
      </c>
      <c r="B38" s="333"/>
      <c r="C38" s="333"/>
      <c r="D38" s="333"/>
      <c r="E38" s="333"/>
      <c r="F38" s="334"/>
      <c r="G38" s="26">
        <v>30</v>
      </c>
      <c r="H38" s="53">
        <v>-10660071</v>
      </c>
      <c r="I38" s="48">
        <v>-140107</v>
      </c>
    </row>
    <row r="39" spans="1:9" ht="12.75" customHeight="1" x14ac:dyDescent="0.2">
      <c r="A39" s="332" t="s">
        <v>240</v>
      </c>
      <c r="B39" s="333"/>
      <c r="C39" s="333"/>
      <c r="D39" s="333"/>
      <c r="E39" s="333"/>
      <c r="F39" s="334"/>
      <c r="G39" s="26">
        <v>31</v>
      </c>
      <c r="H39" s="53">
        <v>-23635237</v>
      </c>
      <c r="I39" s="48">
        <v>0</v>
      </c>
    </row>
    <row r="40" spans="1:9" ht="12.75" customHeight="1" x14ac:dyDescent="0.2">
      <c r="A40" s="332" t="s">
        <v>241</v>
      </c>
      <c r="B40" s="333"/>
      <c r="C40" s="333"/>
      <c r="D40" s="333"/>
      <c r="E40" s="333"/>
      <c r="F40" s="334"/>
      <c r="G40" s="26">
        <v>32</v>
      </c>
      <c r="H40" s="53">
        <v>-18295781</v>
      </c>
      <c r="I40" s="48">
        <v>0</v>
      </c>
    </row>
    <row r="41" spans="1:9" ht="24" customHeight="1" x14ac:dyDescent="0.2">
      <c r="A41" s="320" t="s">
        <v>242</v>
      </c>
      <c r="B41" s="321"/>
      <c r="C41" s="321"/>
      <c r="D41" s="321"/>
      <c r="E41" s="321"/>
      <c r="F41" s="322"/>
      <c r="G41" s="25">
        <v>33</v>
      </c>
      <c r="H41" s="49">
        <f>H36+H37+H38+H39+H40</f>
        <v>-459250483</v>
      </c>
      <c r="I41" s="49">
        <f>I36+I37+I38+I39+I40</f>
        <v>-365482889</v>
      </c>
    </row>
    <row r="42" spans="1:9" ht="29.45" customHeight="1" x14ac:dyDescent="0.2">
      <c r="A42" s="323" t="s">
        <v>243</v>
      </c>
      <c r="B42" s="324"/>
      <c r="C42" s="324"/>
      <c r="D42" s="324"/>
      <c r="E42" s="324"/>
      <c r="F42" s="325"/>
      <c r="G42" s="27">
        <v>34</v>
      </c>
      <c r="H42" s="50">
        <f>H35+H41</f>
        <v>-446912522</v>
      </c>
      <c r="I42" s="50">
        <f>I35+I41</f>
        <v>-362313370</v>
      </c>
    </row>
    <row r="43" spans="1:9" x14ac:dyDescent="0.2">
      <c r="A43" s="326" t="s">
        <v>244</v>
      </c>
      <c r="B43" s="327"/>
      <c r="C43" s="327"/>
      <c r="D43" s="327"/>
      <c r="E43" s="327"/>
      <c r="F43" s="327"/>
      <c r="G43" s="327"/>
      <c r="H43" s="327"/>
      <c r="I43" s="328"/>
    </row>
    <row r="44" spans="1:9" ht="12.75" customHeight="1" x14ac:dyDescent="0.2">
      <c r="A44" s="329" t="s">
        <v>245</v>
      </c>
      <c r="B44" s="330"/>
      <c r="C44" s="330"/>
      <c r="D44" s="330"/>
      <c r="E44" s="330"/>
      <c r="F44" s="331"/>
      <c r="G44" s="24">
        <v>35</v>
      </c>
      <c r="H44" s="52">
        <v>0</v>
      </c>
      <c r="I44" s="47">
        <v>0</v>
      </c>
    </row>
    <row r="45" spans="1:9" ht="25.15" customHeight="1" x14ac:dyDescent="0.2">
      <c r="A45" s="332" t="s">
        <v>246</v>
      </c>
      <c r="B45" s="333"/>
      <c r="C45" s="333"/>
      <c r="D45" s="333"/>
      <c r="E45" s="333"/>
      <c r="F45" s="334"/>
      <c r="G45" s="26">
        <v>36</v>
      </c>
      <c r="H45" s="53">
        <v>0</v>
      </c>
      <c r="I45" s="48">
        <v>0</v>
      </c>
    </row>
    <row r="46" spans="1:9" ht="12.75" customHeight="1" x14ac:dyDescent="0.2">
      <c r="A46" s="332" t="s">
        <v>247</v>
      </c>
      <c r="B46" s="333"/>
      <c r="C46" s="333"/>
      <c r="D46" s="333"/>
      <c r="E46" s="333"/>
      <c r="F46" s="334"/>
      <c r="G46" s="26">
        <v>37</v>
      </c>
      <c r="H46" s="53">
        <v>356079343</v>
      </c>
      <c r="I46" s="48">
        <v>469256501</v>
      </c>
    </row>
    <row r="47" spans="1:9" ht="12.75" customHeight="1" x14ac:dyDescent="0.2">
      <c r="A47" s="332" t="s">
        <v>248</v>
      </c>
      <c r="B47" s="333"/>
      <c r="C47" s="333"/>
      <c r="D47" s="333"/>
      <c r="E47" s="333"/>
      <c r="F47" s="334"/>
      <c r="G47" s="26">
        <v>38</v>
      </c>
      <c r="H47" s="53">
        <v>0</v>
      </c>
      <c r="I47" s="48">
        <v>1674883</v>
      </c>
    </row>
    <row r="48" spans="1:9" ht="22.35" customHeight="1" x14ac:dyDescent="0.2">
      <c r="A48" s="320" t="s">
        <v>249</v>
      </c>
      <c r="B48" s="321"/>
      <c r="C48" s="321"/>
      <c r="D48" s="321"/>
      <c r="E48" s="321"/>
      <c r="F48" s="322"/>
      <c r="G48" s="25">
        <v>39</v>
      </c>
      <c r="H48" s="49">
        <f>H44+H45+H46+H47</f>
        <v>356079343</v>
      </c>
      <c r="I48" s="49">
        <f>I44+I45+I46+I47</f>
        <v>470931384</v>
      </c>
    </row>
    <row r="49" spans="1:9" ht="24.6" customHeight="1" x14ac:dyDescent="0.2">
      <c r="A49" s="332" t="s">
        <v>389</v>
      </c>
      <c r="B49" s="333"/>
      <c r="C49" s="333"/>
      <c r="D49" s="333"/>
      <c r="E49" s="333"/>
      <c r="F49" s="334"/>
      <c r="G49" s="26">
        <v>40</v>
      </c>
      <c r="H49" s="53">
        <v>-88296057</v>
      </c>
      <c r="I49" s="48">
        <v>-6355689</v>
      </c>
    </row>
    <row r="50" spans="1:9" ht="12.75" customHeight="1" x14ac:dyDescent="0.2">
      <c r="A50" s="332" t="s">
        <v>250</v>
      </c>
      <c r="B50" s="333"/>
      <c r="C50" s="333"/>
      <c r="D50" s="333"/>
      <c r="E50" s="333"/>
      <c r="F50" s="334"/>
      <c r="G50" s="26">
        <v>41</v>
      </c>
      <c r="H50" s="53">
        <v>-121083363</v>
      </c>
      <c r="I50" s="48">
        <v>0</v>
      </c>
    </row>
    <row r="51" spans="1:9" ht="12.75" customHeight="1" x14ac:dyDescent="0.2">
      <c r="A51" s="332" t="s">
        <v>251</v>
      </c>
      <c r="B51" s="333"/>
      <c r="C51" s="333"/>
      <c r="D51" s="333"/>
      <c r="E51" s="333"/>
      <c r="F51" s="334"/>
      <c r="G51" s="26">
        <v>42</v>
      </c>
      <c r="H51" s="53">
        <v>0</v>
      </c>
      <c r="I51" s="48">
        <v>0</v>
      </c>
    </row>
    <row r="52" spans="1:9" ht="22.9" customHeight="1" x14ac:dyDescent="0.2">
      <c r="A52" s="332" t="s">
        <v>252</v>
      </c>
      <c r="B52" s="333"/>
      <c r="C52" s="333"/>
      <c r="D52" s="333"/>
      <c r="E52" s="333"/>
      <c r="F52" s="334"/>
      <c r="G52" s="26">
        <v>43</v>
      </c>
      <c r="H52" s="53">
        <v>-18196982</v>
      </c>
      <c r="I52" s="48">
        <v>0</v>
      </c>
    </row>
    <row r="53" spans="1:9" ht="12.75" customHeight="1" x14ac:dyDescent="0.2">
      <c r="A53" s="332" t="s">
        <v>253</v>
      </c>
      <c r="B53" s="333"/>
      <c r="C53" s="333"/>
      <c r="D53" s="333"/>
      <c r="E53" s="333"/>
      <c r="F53" s="334"/>
      <c r="G53" s="26">
        <v>44</v>
      </c>
      <c r="H53" s="53">
        <v>0</v>
      </c>
      <c r="I53" s="48">
        <v>-1782639</v>
      </c>
    </row>
    <row r="54" spans="1:9" ht="30.75" customHeight="1" x14ac:dyDescent="0.2">
      <c r="A54" s="320" t="s">
        <v>254</v>
      </c>
      <c r="B54" s="321"/>
      <c r="C54" s="321"/>
      <c r="D54" s="321"/>
      <c r="E54" s="321"/>
      <c r="F54" s="322"/>
      <c r="G54" s="25">
        <v>45</v>
      </c>
      <c r="H54" s="49">
        <f>H49+H50+H51+H52+H53</f>
        <v>-227576402</v>
      </c>
      <c r="I54" s="49">
        <f>I49+I50+I51+I52+I53</f>
        <v>-8138328</v>
      </c>
    </row>
    <row r="55" spans="1:9" ht="29.45" customHeight="1" x14ac:dyDescent="0.2">
      <c r="A55" s="335" t="s">
        <v>255</v>
      </c>
      <c r="B55" s="336"/>
      <c r="C55" s="336"/>
      <c r="D55" s="336"/>
      <c r="E55" s="336"/>
      <c r="F55" s="337"/>
      <c r="G55" s="25">
        <v>46</v>
      </c>
      <c r="H55" s="49">
        <f>H48+H54</f>
        <v>128502941</v>
      </c>
      <c r="I55" s="49">
        <f>I48+I54</f>
        <v>462793056</v>
      </c>
    </row>
    <row r="56" spans="1:9" x14ac:dyDescent="0.2">
      <c r="A56" s="332" t="s">
        <v>256</v>
      </c>
      <c r="B56" s="333"/>
      <c r="C56" s="333"/>
      <c r="D56" s="333"/>
      <c r="E56" s="333"/>
      <c r="F56" s="334"/>
      <c r="G56" s="26">
        <v>47</v>
      </c>
      <c r="H56" s="48">
        <v>0</v>
      </c>
      <c r="I56" s="48">
        <v>0</v>
      </c>
    </row>
    <row r="57" spans="1:9" ht="26.45" customHeight="1" x14ac:dyDescent="0.2">
      <c r="A57" s="335" t="s">
        <v>257</v>
      </c>
      <c r="B57" s="336"/>
      <c r="C57" s="336"/>
      <c r="D57" s="336"/>
      <c r="E57" s="336"/>
      <c r="F57" s="337"/>
      <c r="G57" s="25">
        <v>48</v>
      </c>
      <c r="H57" s="49">
        <f>H27+H42+H55+H56</f>
        <v>-23816805</v>
      </c>
      <c r="I57" s="49">
        <f>I27+I42+I55+I56</f>
        <v>75669188</v>
      </c>
    </row>
    <row r="58" spans="1:9" x14ac:dyDescent="0.2">
      <c r="A58" s="338" t="s">
        <v>258</v>
      </c>
      <c r="B58" s="339"/>
      <c r="C58" s="339"/>
      <c r="D58" s="339"/>
      <c r="E58" s="339"/>
      <c r="F58" s="340"/>
      <c r="G58" s="26">
        <v>49</v>
      </c>
      <c r="H58" s="53">
        <v>168533146</v>
      </c>
      <c r="I58" s="48">
        <v>247849272</v>
      </c>
    </row>
    <row r="59" spans="1:9" ht="31.15" customHeight="1" x14ac:dyDescent="0.2">
      <c r="A59" s="323" t="s">
        <v>259</v>
      </c>
      <c r="B59" s="324"/>
      <c r="C59" s="324"/>
      <c r="D59" s="324"/>
      <c r="E59" s="324"/>
      <c r="F59" s="325"/>
      <c r="G59" s="27">
        <v>50</v>
      </c>
      <c r="H59" s="50">
        <f>H57+H58</f>
        <v>144716341</v>
      </c>
      <c r="I59" s="50">
        <f>I57+I58</f>
        <v>323518460</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conditionalFormatting sqref="H8">
    <cfRule type="cellIs" dxfId="25" priority="21" stopIfTrue="1" operator="notEqual">
      <formula>ROUND(H8,0)</formula>
    </cfRule>
  </conditionalFormatting>
  <conditionalFormatting sqref="H11:H12 H15:H17">
    <cfRule type="cellIs" dxfId="24" priority="20" stopIfTrue="1" operator="notEqual">
      <formula>ROUND(H11,0)</formula>
    </cfRule>
  </conditionalFormatting>
  <conditionalFormatting sqref="H10 H14">
    <cfRule type="cellIs" dxfId="23" priority="18" stopIfTrue="1" operator="notEqual">
      <formula>ROUND(H10,0)</formula>
    </cfRule>
    <cfRule type="cellIs" dxfId="22" priority="19" stopIfTrue="1" operator="lessThan">
      <formula>0</formula>
    </cfRule>
  </conditionalFormatting>
  <conditionalFormatting sqref="H13">
    <cfRule type="cellIs" dxfId="21" priority="16" stopIfTrue="1" operator="notEqual">
      <formula>ROUND(H13,0)</formula>
    </cfRule>
    <cfRule type="cellIs" dxfId="20" priority="17" stopIfTrue="1" operator="greaterThan">
      <formula>0</formula>
    </cfRule>
  </conditionalFormatting>
  <conditionalFormatting sqref="H20:H23">
    <cfRule type="cellIs" dxfId="19" priority="15" stopIfTrue="1" operator="notEqual">
      <formula>ROUND(H20,0)</formula>
    </cfRule>
  </conditionalFormatting>
  <conditionalFormatting sqref="H26">
    <cfRule type="cellIs" dxfId="18" priority="14" stopIfTrue="1" operator="notEqual">
      <formula>ROUND(H26,0)</formula>
    </cfRule>
  </conditionalFormatting>
  <conditionalFormatting sqref="H25">
    <cfRule type="cellIs" dxfId="17" priority="12" stopIfTrue="1" operator="notEqual">
      <formula>ROUND(H25,0)</formula>
    </cfRule>
    <cfRule type="cellIs" dxfId="16" priority="13" stopIfTrue="1" operator="greaterThan">
      <formula>0</formula>
    </cfRule>
  </conditionalFormatting>
  <conditionalFormatting sqref="H29:H34">
    <cfRule type="cellIs" dxfId="15" priority="10" stopIfTrue="1" operator="notEqual">
      <formula>ROUND(H29,0)</formula>
    </cfRule>
    <cfRule type="cellIs" dxfId="14" priority="11" stopIfTrue="1" operator="lessThan">
      <formula>0</formula>
    </cfRule>
  </conditionalFormatting>
  <conditionalFormatting sqref="H39">
    <cfRule type="cellIs" dxfId="13" priority="9" stopIfTrue="1" operator="notEqual">
      <formula>ROUND(H39,0)</formula>
    </cfRule>
  </conditionalFormatting>
  <conditionalFormatting sqref="H40 H36:H38">
    <cfRule type="cellIs" dxfId="12" priority="7" stopIfTrue="1" operator="notEqual">
      <formula>ROUND(H36,0)</formula>
    </cfRule>
    <cfRule type="cellIs" dxfId="11" priority="8" stopIfTrue="1" operator="greaterThan">
      <formula>0</formula>
    </cfRule>
  </conditionalFormatting>
  <conditionalFormatting sqref="H44:H47">
    <cfRule type="cellIs" dxfId="10" priority="5" stopIfTrue="1" operator="notEqual">
      <formula>ROUND(H44,0)</formula>
    </cfRule>
    <cfRule type="cellIs" dxfId="9" priority="6" stopIfTrue="1" operator="lessThan">
      <formula>0</formula>
    </cfRule>
  </conditionalFormatting>
  <conditionalFormatting sqref="H49:H53">
    <cfRule type="cellIs" dxfId="8" priority="3" stopIfTrue="1" operator="notEqual">
      <formula>ROUND(H49,0)</formula>
    </cfRule>
    <cfRule type="cellIs" dxfId="7" priority="4" stopIfTrue="1" operator="greaterThan">
      <formula>0</formula>
    </cfRule>
  </conditionalFormatting>
  <conditionalFormatting sqref="H58">
    <cfRule type="cellIs" dxfId="6" priority="1" stopIfTrue="1" operator="notEqual">
      <formula>ROUND(H58,0)</formula>
    </cfRule>
    <cfRule type="cellIs" dxfId="5" priority="2" stopIfTrue="1" operator="less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Normal="100" zoomScaleSheetLayoutView="100" workbookViewId="0">
      <selection activeCell="A38" sqref="A38:F38"/>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347" t="s">
        <v>260</v>
      </c>
      <c r="B1" s="348"/>
      <c r="C1" s="348"/>
      <c r="D1" s="348"/>
      <c r="E1" s="348"/>
      <c r="F1" s="348"/>
      <c r="G1" s="348"/>
      <c r="H1" s="348"/>
      <c r="I1" s="348"/>
    </row>
    <row r="2" spans="1:9" ht="12.75" customHeight="1" x14ac:dyDescent="0.2">
      <c r="A2" s="307" t="s">
        <v>412</v>
      </c>
      <c r="B2" s="283"/>
      <c r="C2" s="283"/>
      <c r="D2" s="283"/>
      <c r="E2" s="283"/>
      <c r="F2" s="283"/>
      <c r="G2" s="283"/>
      <c r="H2" s="283"/>
      <c r="I2" s="283"/>
    </row>
    <row r="3" spans="1:9" x14ac:dyDescent="0.2">
      <c r="A3" s="358" t="s">
        <v>355</v>
      </c>
      <c r="B3" s="359"/>
      <c r="C3" s="359"/>
      <c r="D3" s="359"/>
      <c r="E3" s="359"/>
      <c r="F3" s="359"/>
      <c r="G3" s="359"/>
      <c r="H3" s="359"/>
      <c r="I3" s="359"/>
    </row>
    <row r="4" spans="1:9" x14ac:dyDescent="0.2">
      <c r="A4" s="349" t="s">
        <v>413</v>
      </c>
      <c r="B4" s="287"/>
      <c r="C4" s="287"/>
      <c r="D4" s="287"/>
      <c r="E4" s="287"/>
      <c r="F4" s="287"/>
      <c r="G4" s="287"/>
      <c r="H4" s="287"/>
      <c r="I4" s="288"/>
    </row>
    <row r="5" spans="1:9" ht="24" thickBot="1" x14ac:dyDescent="0.25">
      <c r="A5" s="352" t="s">
        <v>2</v>
      </c>
      <c r="B5" s="353"/>
      <c r="C5" s="353"/>
      <c r="D5" s="353"/>
      <c r="E5" s="353"/>
      <c r="F5" s="354"/>
      <c r="G5" s="22" t="s">
        <v>107</v>
      </c>
      <c r="H5" s="41" t="s">
        <v>380</v>
      </c>
      <c r="I5" s="41" t="s">
        <v>347</v>
      </c>
    </row>
    <row r="6" spans="1:9" x14ac:dyDescent="0.2">
      <c r="A6" s="355">
        <v>1</v>
      </c>
      <c r="B6" s="356"/>
      <c r="C6" s="356"/>
      <c r="D6" s="356"/>
      <c r="E6" s="356"/>
      <c r="F6" s="357"/>
      <c r="G6" s="28">
        <v>2</v>
      </c>
      <c r="H6" s="42" t="s">
        <v>207</v>
      </c>
      <c r="I6" s="42" t="s">
        <v>208</v>
      </c>
    </row>
    <row r="7" spans="1:9" x14ac:dyDescent="0.2">
      <c r="A7" s="366" t="s">
        <v>209</v>
      </c>
      <c r="B7" s="367"/>
      <c r="C7" s="367"/>
      <c r="D7" s="367"/>
      <c r="E7" s="367"/>
      <c r="F7" s="367"/>
      <c r="G7" s="367"/>
      <c r="H7" s="367"/>
      <c r="I7" s="368"/>
    </row>
    <row r="8" spans="1:9" x14ac:dyDescent="0.2">
      <c r="A8" s="369" t="s">
        <v>261</v>
      </c>
      <c r="B8" s="369"/>
      <c r="C8" s="369"/>
      <c r="D8" s="369"/>
      <c r="E8" s="369"/>
      <c r="F8" s="369"/>
      <c r="G8" s="29">
        <v>1</v>
      </c>
      <c r="H8" s="52">
        <v>0</v>
      </c>
      <c r="I8" s="52">
        <v>0</v>
      </c>
    </row>
    <row r="9" spans="1:9" x14ac:dyDescent="0.2">
      <c r="A9" s="364" t="s">
        <v>262</v>
      </c>
      <c r="B9" s="364"/>
      <c r="C9" s="364"/>
      <c r="D9" s="364"/>
      <c r="E9" s="364"/>
      <c r="F9" s="364"/>
      <c r="G9" s="30">
        <v>2</v>
      </c>
      <c r="H9" s="52">
        <v>0</v>
      </c>
      <c r="I9" s="52">
        <v>0</v>
      </c>
    </row>
    <row r="10" spans="1:9" x14ac:dyDescent="0.2">
      <c r="A10" s="364" t="s">
        <v>263</v>
      </c>
      <c r="B10" s="364"/>
      <c r="C10" s="364"/>
      <c r="D10" s="364"/>
      <c r="E10" s="364"/>
      <c r="F10" s="364"/>
      <c r="G10" s="30">
        <v>3</v>
      </c>
      <c r="H10" s="52">
        <v>0</v>
      </c>
      <c r="I10" s="52">
        <v>0</v>
      </c>
    </row>
    <row r="11" spans="1:9" x14ac:dyDescent="0.2">
      <c r="A11" s="364" t="s">
        <v>264</v>
      </c>
      <c r="B11" s="364"/>
      <c r="C11" s="364"/>
      <c r="D11" s="364"/>
      <c r="E11" s="364"/>
      <c r="F11" s="364"/>
      <c r="G11" s="30">
        <v>4</v>
      </c>
      <c r="H11" s="52">
        <v>0</v>
      </c>
      <c r="I11" s="52">
        <v>0</v>
      </c>
    </row>
    <row r="12" spans="1:9" x14ac:dyDescent="0.2">
      <c r="A12" s="364" t="s">
        <v>265</v>
      </c>
      <c r="B12" s="364"/>
      <c r="C12" s="364"/>
      <c r="D12" s="364"/>
      <c r="E12" s="364"/>
      <c r="F12" s="364"/>
      <c r="G12" s="30">
        <v>5</v>
      </c>
      <c r="H12" s="52">
        <v>0</v>
      </c>
      <c r="I12" s="52">
        <v>0</v>
      </c>
    </row>
    <row r="13" spans="1:9" x14ac:dyDescent="0.2">
      <c r="A13" s="364" t="s">
        <v>266</v>
      </c>
      <c r="B13" s="364"/>
      <c r="C13" s="364"/>
      <c r="D13" s="364"/>
      <c r="E13" s="364"/>
      <c r="F13" s="364"/>
      <c r="G13" s="30">
        <v>6</v>
      </c>
      <c r="H13" s="52">
        <v>0</v>
      </c>
      <c r="I13" s="52">
        <v>0</v>
      </c>
    </row>
    <row r="14" spans="1:9" x14ac:dyDescent="0.2">
      <c r="A14" s="364" t="s">
        <v>267</v>
      </c>
      <c r="B14" s="364"/>
      <c r="C14" s="364"/>
      <c r="D14" s="364"/>
      <c r="E14" s="364"/>
      <c r="F14" s="364"/>
      <c r="G14" s="30">
        <v>7</v>
      </c>
      <c r="H14" s="52">
        <v>0</v>
      </c>
      <c r="I14" s="52">
        <v>0</v>
      </c>
    </row>
    <row r="15" spans="1:9" x14ac:dyDescent="0.2">
      <c r="A15" s="364" t="s">
        <v>268</v>
      </c>
      <c r="B15" s="364"/>
      <c r="C15" s="364"/>
      <c r="D15" s="364"/>
      <c r="E15" s="364"/>
      <c r="F15" s="364"/>
      <c r="G15" s="30">
        <v>8</v>
      </c>
      <c r="H15" s="52">
        <v>0</v>
      </c>
      <c r="I15" s="52">
        <v>0</v>
      </c>
    </row>
    <row r="16" spans="1:9" x14ac:dyDescent="0.2">
      <c r="A16" s="362" t="s">
        <v>269</v>
      </c>
      <c r="B16" s="362"/>
      <c r="C16" s="362"/>
      <c r="D16" s="362"/>
      <c r="E16" s="362"/>
      <c r="F16" s="362"/>
      <c r="G16" s="31">
        <v>9</v>
      </c>
      <c r="H16" s="54">
        <f>SUM(H8:H15)</f>
        <v>0</v>
      </c>
      <c r="I16" s="54">
        <f>SUM(I8:I15)</f>
        <v>0</v>
      </c>
    </row>
    <row r="17" spans="1:9" x14ac:dyDescent="0.2">
      <c r="A17" s="364" t="s">
        <v>270</v>
      </c>
      <c r="B17" s="364"/>
      <c r="C17" s="364"/>
      <c r="D17" s="364"/>
      <c r="E17" s="364"/>
      <c r="F17" s="364"/>
      <c r="G17" s="30">
        <v>10</v>
      </c>
      <c r="H17" s="53">
        <v>0</v>
      </c>
      <c r="I17" s="53">
        <v>0</v>
      </c>
    </row>
    <row r="18" spans="1:9" x14ac:dyDescent="0.2">
      <c r="A18" s="364" t="s">
        <v>271</v>
      </c>
      <c r="B18" s="364"/>
      <c r="C18" s="364"/>
      <c r="D18" s="364"/>
      <c r="E18" s="364"/>
      <c r="F18" s="364"/>
      <c r="G18" s="30">
        <v>11</v>
      </c>
      <c r="H18" s="53">
        <v>0</v>
      </c>
      <c r="I18" s="53">
        <v>0</v>
      </c>
    </row>
    <row r="19" spans="1:9" ht="27.6" customHeight="1" x14ac:dyDescent="0.2">
      <c r="A19" s="360" t="s">
        <v>272</v>
      </c>
      <c r="B19" s="360"/>
      <c r="C19" s="360"/>
      <c r="D19" s="360"/>
      <c r="E19" s="360"/>
      <c r="F19" s="360"/>
      <c r="G19" s="32">
        <v>12</v>
      </c>
      <c r="H19" s="55">
        <f>H16+H17+H18</f>
        <v>0</v>
      </c>
      <c r="I19" s="55">
        <f>I16+I17+I18</f>
        <v>0</v>
      </c>
    </row>
    <row r="20" spans="1:9" x14ac:dyDescent="0.2">
      <c r="A20" s="366" t="s">
        <v>229</v>
      </c>
      <c r="B20" s="367"/>
      <c r="C20" s="367"/>
      <c r="D20" s="367"/>
      <c r="E20" s="367"/>
      <c r="F20" s="367"/>
      <c r="G20" s="367"/>
      <c r="H20" s="367"/>
      <c r="I20" s="368"/>
    </row>
    <row r="21" spans="1:9" ht="26.45" customHeight="1" x14ac:dyDescent="0.2">
      <c r="A21" s="369" t="s">
        <v>273</v>
      </c>
      <c r="B21" s="369"/>
      <c r="C21" s="369"/>
      <c r="D21" s="369"/>
      <c r="E21" s="369"/>
      <c r="F21" s="369"/>
      <c r="G21" s="29">
        <v>13</v>
      </c>
      <c r="H21" s="52">
        <v>0</v>
      </c>
      <c r="I21" s="52">
        <v>0</v>
      </c>
    </row>
    <row r="22" spans="1:9" x14ac:dyDescent="0.2">
      <c r="A22" s="364" t="s">
        <v>274</v>
      </c>
      <c r="B22" s="364"/>
      <c r="C22" s="364"/>
      <c r="D22" s="364"/>
      <c r="E22" s="364"/>
      <c r="F22" s="364"/>
      <c r="G22" s="30">
        <v>14</v>
      </c>
      <c r="H22" s="52">
        <v>0</v>
      </c>
      <c r="I22" s="52">
        <v>0</v>
      </c>
    </row>
    <row r="23" spans="1:9" x14ac:dyDescent="0.2">
      <c r="A23" s="364" t="s">
        <v>275</v>
      </c>
      <c r="B23" s="364"/>
      <c r="C23" s="364"/>
      <c r="D23" s="364"/>
      <c r="E23" s="364"/>
      <c r="F23" s="364"/>
      <c r="G23" s="30">
        <v>15</v>
      </c>
      <c r="H23" s="52">
        <v>0</v>
      </c>
      <c r="I23" s="52">
        <v>0</v>
      </c>
    </row>
    <row r="24" spans="1:9" x14ac:dyDescent="0.2">
      <c r="A24" s="364" t="s">
        <v>276</v>
      </c>
      <c r="B24" s="364"/>
      <c r="C24" s="364"/>
      <c r="D24" s="364"/>
      <c r="E24" s="364"/>
      <c r="F24" s="364"/>
      <c r="G24" s="30">
        <v>16</v>
      </c>
      <c r="H24" s="52">
        <v>0</v>
      </c>
      <c r="I24" s="52">
        <v>0</v>
      </c>
    </row>
    <row r="25" spans="1:9" x14ac:dyDescent="0.2">
      <c r="A25" s="364" t="s">
        <v>277</v>
      </c>
      <c r="B25" s="364"/>
      <c r="C25" s="364"/>
      <c r="D25" s="364"/>
      <c r="E25" s="364"/>
      <c r="F25" s="364"/>
      <c r="G25" s="30">
        <v>17</v>
      </c>
      <c r="H25" s="52">
        <v>0</v>
      </c>
      <c r="I25" s="52">
        <v>0</v>
      </c>
    </row>
    <row r="26" spans="1:9" x14ac:dyDescent="0.2">
      <c r="A26" s="364" t="s">
        <v>278</v>
      </c>
      <c r="B26" s="364"/>
      <c r="C26" s="364"/>
      <c r="D26" s="364"/>
      <c r="E26" s="364"/>
      <c r="F26" s="364"/>
      <c r="G26" s="30">
        <v>18</v>
      </c>
      <c r="H26" s="52">
        <v>0</v>
      </c>
      <c r="I26" s="52">
        <v>0</v>
      </c>
    </row>
    <row r="27" spans="1:9" ht="24" customHeight="1" x14ac:dyDescent="0.2">
      <c r="A27" s="362" t="s">
        <v>279</v>
      </c>
      <c r="B27" s="362"/>
      <c r="C27" s="362"/>
      <c r="D27" s="362"/>
      <c r="E27" s="362"/>
      <c r="F27" s="362"/>
      <c r="G27" s="31">
        <v>19</v>
      </c>
      <c r="H27" s="54">
        <f>SUM(H21:H26)</f>
        <v>0</v>
      </c>
      <c r="I27" s="54">
        <f>SUM(I21:I26)</f>
        <v>0</v>
      </c>
    </row>
    <row r="28" spans="1:9" ht="27.4" customHeight="1" x14ac:dyDescent="0.2">
      <c r="A28" s="364" t="s">
        <v>280</v>
      </c>
      <c r="B28" s="364"/>
      <c r="C28" s="364"/>
      <c r="D28" s="364"/>
      <c r="E28" s="364"/>
      <c r="F28" s="364"/>
      <c r="G28" s="30">
        <v>20</v>
      </c>
      <c r="H28" s="53">
        <v>0</v>
      </c>
      <c r="I28" s="53">
        <v>0</v>
      </c>
    </row>
    <row r="29" spans="1:9" x14ac:dyDescent="0.2">
      <c r="A29" s="364" t="s">
        <v>281</v>
      </c>
      <c r="B29" s="364"/>
      <c r="C29" s="364"/>
      <c r="D29" s="364"/>
      <c r="E29" s="364"/>
      <c r="F29" s="364"/>
      <c r="G29" s="30">
        <v>21</v>
      </c>
      <c r="H29" s="53">
        <v>0</v>
      </c>
      <c r="I29" s="53">
        <v>0</v>
      </c>
    </row>
    <row r="30" spans="1:9" x14ac:dyDescent="0.2">
      <c r="A30" s="364" t="s">
        <v>282</v>
      </c>
      <c r="B30" s="364"/>
      <c r="C30" s="364"/>
      <c r="D30" s="364"/>
      <c r="E30" s="364"/>
      <c r="F30" s="364"/>
      <c r="G30" s="30">
        <v>22</v>
      </c>
      <c r="H30" s="53">
        <v>0</v>
      </c>
      <c r="I30" s="53">
        <v>0</v>
      </c>
    </row>
    <row r="31" spans="1:9" x14ac:dyDescent="0.2">
      <c r="A31" s="364" t="s">
        <v>283</v>
      </c>
      <c r="B31" s="364"/>
      <c r="C31" s="364"/>
      <c r="D31" s="364"/>
      <c r="E31" s="364"/>
      <c r="F31" s="364"/>
      <c r="G31" s="30">
        <v>23</v>
      </c>
      <c r="H31" s="53">
        <v>0</v>
      </c>
      <c r="I31" s="53">
        <v>0</v>
      </c>
    </row>
    <row r="32" spans="1:9" x14ac:dyDescent="0.2">
      <c r="A32" s="364" t="s">
        <v>284</v>
      </c>
      <c r="B32" s="364"/>
      <c r="C32" s="364"/>
      <c r="D32" s="364"/>
      <c r="E32" s="364"/>
      <c r="F32" s="364"/>
      <c r="G32" s="30">
        <v>24</v>
      </c>
      <c r="H32" s="53">
        <v>0</v>
      </c>
      <c r="I32" s="53">
        <v>0</v>
      </c>
    </row>
    <row r="33" spans="1:9" ht="25.9" customHeight="1" x14ac:dyDescent="0.2">
      <c r="A33" s="362" t="s">
        <v>285</v>
      </c>
      <c r="B33" s="362"/>
      <c r="C33" s="362"/>
      <c r="D33" s="362"/>
      <c r="E33" s="362"/>
      <c r="F33" s="362"/>
      <c r="G33" s="31">
        <v>25</v>
      </c>
      <c r="H33" s="54">
        <f>SUM(H28:H32)</f>
        <v>0</v>
      </c>
      <c r="I33" s="54">
        <f>SUM(I28:I32)</f>
        <v>0</v>
      </c>
    </row>
    <row r="34" spans="1:9" ht="28.15" customHeight="1" x14ac:dyDescent="0.2">
      <c r="A34" s="360" t="s">
        <v>286</v>
      </c>
      <c r="B34" s="360"/>
      <c r="C34" s="360"/>
      <c r="D34" s="360"/>
      <c r="E34" s="360"/>
      <c r="F34" s="360"/>
      <c r="G34" s="32">
        <v>26</v>
      </c>
      <c r="H34" s="55">
        <f>H27+H33</f>
        <v>0</v>
      </c>
      <c r="I34" s="55">
        <f>I27+I33</f>
        <v>0</v>
      </c>
    </row>
    <row r="35" spans="1:9" x14ac:dyDescent="0.2">
      <c r="A35" s="366" t="s">
        <v>244</v>
      </c>
      <c r="B35" s="367"/>
      <c r="C35" s="367"/>
      <c r="D35" s="367"/>
      <c r="E35" s="367"/>
      <c r="F35" s="367"/>
      <c r="G35" s="367">
        <v>0</v>
      </c>
      <c r="H35" s="367"/>
      <c r="I35" s="368"/>
    </row>
    <row r="36" spans="1:9" x14ac:dyDescent="0.2">
      <c r="A36" s="370" t="s">
        <v>287</v>
      </c>
      <c r="B36" s="370"/>
      <c r="C36" s="370"/>
      <c r="D36" s="370"/>
      <c r="E36" s="370"/>
      <c r="F36" s="370"/>
      <c r="G36" s="29">
        <v>27</v>
      </c>
      <c r="H36" s="52">
        <v>0</v>
      </c>
      <c r="I36" s="52">
        <v>0</v>
      </c>
    </row>
    <row r="37" spans="1:9" ht="25.15" customHeight="1" x14ac:dyDescent="0.2">
      <c r="A37" s="361" t="s">
        <v>288</v>
      </c>
      <c r="B37" s="361"/>
      <c r="C37" s="361"/>
      <c r="D37" s="361"/>
      <c r="E37" s="361"/>
      <c r="F37" s="361"/>
      <c r="G37" s="30">
        <v>28</v>
      </c>
      <c r="H37" s="52">
        <v>0</v>
      </c>
      <c r="I37" s="52">
        <v>0</v>
      </c>
    </row>
    <row r="38" spans="1:9" x14ac:dyDescent="0.2">
      <c r="A38" s="361" t="s">
        <v>289</v>
      </c>
      <c r="B38" s="361"/>
      <c r="C38" s="361"/>
      <c r="D38" s="361"/>
      <c r="E38" s="361"/>
      <c r="F38" s="361"/>
      <c r="G38" s="30">
        <v>29</v>
      </c>
      <c r="H38" s="52">
        <v>0</v>
      </c>
      <c r="I38" s="52">
        <v>0</v>
      </c>
    </row>
    <row r="39" spans="1:9" x14ac:dyDescent="0.2">
      <c r="A39" s="361" t="s">
        <v>290</v>
      </c>
      <c r="B39" s="361"/>
      <c r="C39" s="361"/>
      <c r="D39" s="361"/>
      <c r="E39" s="361"/>
      <c r="F39" s="361"/>
      <c r="G39" s="30">
        <v>30</v>
      </c>
      <c r="H39" s="52">
        <v>0</v>
      </c>
      <c r="I39" s="52">
        <v>0</v>
      </c>
    </row>
    <row r="40" spans="1:9" ht="25.9" customHeight="1" x14ac:dyDescent="0.2">
      <c r="A40" s="362" t="s">
        <v>291</v>
      </c>
      <c r="B40" s="362"/>
      <c r="C40" s="362"/>
      <c r="D40" s="362"/>
      <c r="E40" s="362"/>
      <c r="F40" s="362"/>
      <c r="G40" s="31">
        <v>31</v>
      </c>
      <c r="H40" s="54">
        <f>H39+H38+H37+H36</f>
        <v>0</v>
      </c>
      <c r="I40" s="54">
        <f>I39+I38+I37+I36</f>
        <v>0</v>
      </c>
    </row>
    <row r="41" spans="1:9" ht="24.6" customHeight="1" x14ac:dyDescent="0.2">
      <c r="A41" s="361" t="s">
        <v>292</v>
      </c>
      <c r="B41" s="361"/>
      <c r="C41" s="361"/>
      <c r="D41" s="361"/>
      <c r="E41" s="361"/>
      <c r="F41" s="361"/>
      <c r="G41" s="30">
        <v>32</v>
      </c>
      <c r="H41" s="53">
        <v>0</v>
      </c>
      <c r="I41" s="53">
        <v>0</v>
      </c>
    </row>
    <row r="42" spans="1:9" x14ac:dyDescent="0.2">
      <c r="A42" s="361" t="s">
        <v>293</v>
      </c>
      <c r="B42" s="361"/>
      <c r="C42" s="361"/>
      <c r="D42" s="361"/>
      <c r="E42" s="361"/>
      <c r="F42" s="361"/>
      <c r="G42" s="30">
        <v>33</v>
      </c>
      <c r="H42" s="53">
        <v>0</v>
      </c>
      <c r="I42" s="53">
        <v>0</v>
      </c>
    </row>
    <row r="43" spans="1:9" x14ac:dyDescent="0.2">
      <c r="A43" s="361" t="s">
        <v>294</v>
      </c>
      <c r="B43" s="361"/>
      <c r="C43" s="361"/>
      <c r="D43" s="361"/>
      <c r="E43" s="361"/>
      <c r="F43" s="361"/>
      <c r="G43" s="30">
        <v>34</v>
      </c>
      <c r="H43" s="53">
        <v>0</v>
      </c>
      <c r="I43" s="53">
        <v>0</v>
      </c>
    </row>
    <row r="44" spans="1:9" ht="21" customHeight="1" x14ac:dyDescent="0.2">
      <c r="A44" s="361" t="s">
        <v>295</v>
      </c>
      <c r="B44" s="361"/>
      <c r="C44" s="361"/>
      <c r="D44" s="361"/>
      <c r="E44" s="361"/>
      <c r="F44" s="361"/>
      <c r="G44" s="30">
        <v>35</v>
      </c>
      <c r="H44" s="53">
        <v>0</v>
      </c>
      <c r="I44" s="53">
        <v>0</v>
      </c>
    </row>
    <row r="45" spans="1:9" x14ac:dyDescent="0.2">
      <c r="A45" s="361" t="s">
        <v>296</v>
      </c>
      <c r="B45" s="361"/>
      <c r="C45" s="361"/>
      <c r="D45" s="361"/>
      <c r="E45" s="361"/>
      <c r="F45" s="361"/>
      <c r="G45" s="30">
        <v>36</v>
      </c>
      <c r="H45" s="53">
        <v>0</v>
      </c>
      <c r="I45" s="53">
        <v>0</v>
      </c>
    </row>
    <row r="46" spans="1:9" ht="22.9" customHeight="1" x14ac:dyDescent="0.2">
      <c r="A46" s="362" t="s">
        <v>297</v>
      </c>
      <c r="B46" s="362"/>
      <c r="C46" s="362"/>
      <c r="D46" s="362"/>
      <c r="E46" s="362"/>
      <c r="F46" s="362"/>
      <c r="G46" s="31">
        <v>37</v>
      </c>
      <c r="H46" s="54">
        <f>H45+H44+H43+H42+H41</f>
        <v>0</v>
      </c>
      <c r="I46" s="54">
        <f>I45+I44+I43+I42+I41</f>
        <v>0</v>
      </c>
    </row>
    <row r="47" spans="1:9" ht="25.9" customHeight="1" x14ac:dyDescent="0.2">
      <c r="A47" s="363" t="s">
        <v>298</v>
      </c>
      <c r="B47" s="363"/>
      <c r="C47" s="363"/>
      <c r="D47" s="363"/>
      <c r="E47" s="363"/>
      <c r="F47" s="363"/>
      <c r="G47" s="31">
        <v>38</v>
      </c>
      <c r="H47" s="54">
        <f>H46+H40</f>
        <v>0</v>
      </c>
      <c r="I47" s="54">
        <f>I46+I40</f>
        <v>0</v>
      </c>
    </row>
    <row r="48" spans="1:9" x14ac:dyDescent="0.2">
      <c r="A48" s="364" t="s">
        <v>299</v>
      </c>
      <c r="B48" s="364"/>
      <c r="C48" s="364"/>
      <c r="D48" s="364"/>
      <c r="E48" s="364"/>
      <c r="F48" s="364"/>
      <c r="G48" s="30">
        <v>39</v>
      </c>
      <c r="H48" s="53">
        <v>0</v>
      </c>
      <c r="I48" s="53">
        <v>0</v>
      </c>
    </row>
    <row r="49" spans="1:9" ht="25.9" customHeight="1" x14ac:dyDescent="0.2">
      <c r="A49" s="363" t="s">
        <v>300</v>
      </c>
      <c r="B49" s="363"/>
      <c r="C49" s="363"/>
      <c r="D49" s="363"/>
      <c r="E49" s="363"/>
      <c r="F49" s="363"/>
      <c r="G49" s="31">
        <v>40</v>
      </c>
      <c r="H49" s="54">
        <f>H19+H34+H47+H48</f>
        <v>0</v>
      </c>
      <c r="I49" s="54">
        <f>I19+I34+I47+I48</f>
        <v>0</v>
      </c>
    </row>
    <row r="50" spans="1:9" x14ac:dyDescent="0.2">
      <c r="A50" s="365" t="s">
        <v>258</v>
      </c>
      <c r="B50" s="365"/>
      <c r="C50" s="365"/>
      <c r="D50" s="365"/>
      <c r="E50" s="365"/>
      <c r="F50" s="365"/>
      <c r="G50" s="30">
        <v>41</v>
      </c>
      <c r="H50" s="53">
        <v>0</v>
      </c>
      <c r="I50" s="53">
        <v>0</v>
      </c>
    </row>
    <row r="51" spans="1:9" ht="31.9" customHeight="1" x14ac:dyDescent="0.2">
      <c r="A51" s="360" t="s">
        <v>301</v>
      </c>
      <c r="B51" s="360"/>
      <c r="C51" s="360"/>
      <c r="D51" s="360"/>
      <c r="E51" s="360"/>
      <c r="F51" s="360"/>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1"/>
  <sheetViews>
    <sheetView topLeftCell="E37" zoomScale="90" zoomScaleNormal="90" zoomScaleSheetLayoutView="90" workbookViewId="0">
      <selection activeCell="T39" sqref="T39"/>
    </sheetView>
  </sheetViews>
  <sheetFormatPr defaultRowHeight="12.75" x14ac:dyDescent="0.2"/>
  <cols>
    <col min="1" max="4" width="9.140625" style="1"/>
    <col min="5" max="5" width="10.140625" style="1" bestFit="1" customWidth="1"/>
    <col min="6" max="7" width="9.140625" style="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91" t="s">
        <v>302</v>
      </c>
      <c r="B1" s="392"/>
      <c r="C1" s="392"/>
      <c r="D1" s="392"/>
      <c r="E1" s="392"/>
      <c r="F1" s="392"/>
      <c r="G1" s="392"/>
      <c r="H1" s="392"/>
      <c r="I1" s="392"/>
      <c r="J1" s="392"/>
      <c r="K1" s="56"/>
    </row>
    <row r="2" spans="1:23" ht="15.75" x14ac:dyDescent="0.2">
      <c r="A2" s="2"/>
      <c r="B2" s="3"/>
      <c r="C2" s="393" t="s">
        <v>303</v>
      </c>
      <c r="D2" s="393"/>
      <c r="E2" s="10">
        <v>43831</v>
      </c>
      <c r="F2" s="4" t="s">
        <v>0</v>
      </c>
      <c r="G2" s="10">
        <v>44012</v>
      </c>
      <c r="H2" s="58"/>
      <c r="I2" s="58"/>
      <c r="J2" s="58"/>
      <c r="K2" s="59"/>
      <c r="V2" s="60" t="s">
        <v>355</v>
      </c>
    </row>
    <row r="3" spans="1:23" ht="13.5" customHeight="1" thickBot="1" x14ac:dyDescent="0.25">
      <c r="A3" s="395" t="s">
        <v>304</v>
      </c>
      <c r="B3" s="396"/>
      <c r="C3" s="396"/>
      <c r="D3" s="396"/>
      <c r="E3" s="396"/>
      <c r="F3" s="396"/>
      <c r="G3" s="399" t="s">
        <v>3</v>
      </c>
      <c r="H3" s="382" t="s">
        <v>305</v>
      </c>
      <c r="I3" s="382"/>
      <c r="J3" s="382"/>
      <c r="K3" s="382"/>
      <c r="L3" s="382"/>
      <c r="M3" s="382"/>
      <c r="N3" s="382"/>
      <c r="O3" s="382"/>
      <c r="P3" s="382"/>
      <c r="Q3" s="382"/>
      <c r="R3" s="382"/>
      <c r="S3" s="382"/>
      <c r="T3" s="382"/>
      <c r="U3" s="382"/>
      <c r="V3" s="382" t="s">
        <v>306</v>
      </c>
      <c r="W3" s="384" t="s">
        <v>307</v>
      </c>
    </row>
    <row r="4" spans="1:23" ht="57" thickBot="1" x14ac:dyDescent="0.25">
      <c r="A4" s="397"/>
      <c r="B4" s="398"/>
      <c r="C4" s="398"/>
      <c r="D4" s="398"/>
      <c r="E4" s="398"/>
      <c r="F4" s="398"/>
      <c r="G4" s="400"/>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383"/>
      <c r="W4" s="385"/>
    </row>
    <row r="5" spans="1:23" ht="22.5" x14ac:dyDescent="0.2">
      <c r="A5" s="386">
        <v>1</v>
      </c>
      <c r="B5" s="387"/>
      <c r="C5" s="387"/>
      <c r="D5" s="387"/>
      <c r="E5" s="387"/>
      <c r="F5" s="387"/>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388" t="s">
        <v>322</v>
      </c>
      <c r="B6" s="388"/>
      <c r="C6" s="388"/>
      <c r="D6" s="388"/>
      <c r="E6" s="388"/>
      <c r="F6" s="388"/>
      <c r="G6" s="388"/>
      <c r="H6" s="388"/>
      <c r="I6" s="388"/>
      <c r="J6" s="388"/>
      <c r="K6" s="388"/>
      <c r="L6" s="388"/>
      <c r="M6" s="388"/>
      <c r="N6" s="389"/>
      <c r="O6" s="389"/>
      <c r="P6" s="389"/>
      <c r="Q6" s="389"/>
      <c r="R6" s="389"/>
      <c r="S6" s="389"/>
      <c r="T6" s="389"/>
      <c r="U6" s="389"/>
      <c r="V6" s="389"/>
      <c r="W6" s="390"/>
    </row>
    <row r="7" spans="1:23" x14ac:dyDescent="0.2">
      <c r="A7" s="380" t="s">
        <v>374</v>
      </c>
      <c r="B7" s="380"/>
      <c r="C7" s="380"/>
      <c r="D7" s="380"/>
      <c r="E7" s="380"/>
      <c r="F7" s="380"/>
      <c r="G7" s="6">
        <v>1</v>
      </c>
      <c r="H7" s="65">
        <v>1672021210</v>
      </c>
      <c r="I7" s="65">
        <v>5304283</v>
      </c>
      <c r="J7" s="65">
        <v>83601061</v>
      </c>
      <c r="K7" s="65">
        <v>96815284</v>
      </c>
      <c r="L7" s="65">
        <v>86119149</v>
      </c>
      <c r="M7" s="65">
        <v>0</v>
      </c>
      <c r="N7" s="65">
        <v>0</v>
      </c>
      <c r="O7" s="65">
        <v>0</v>
      </c>
      <c r="P7" s="65">
        <v>905282</v>
      </c>
      <c r="Q7" s="65">
        <v>0</v>
      </c>
      <c r="R7" s="65">
        <v>0</v>
      </c>
      <c r="S7" s="65">
        <v>462953210</v>
      </c>
      <c r="T7" s="65">
        <v>239279476</v>
      </c>
      <c r="U7" s="66">
        <f>H7+I7+J7+K7-L7+M7+N7+O7+P7+Q7+R7+S7+T7</f>
        <v>2474760657</v>
      </c>
      <c r="V7" s="65">
        <v>0</v>
      </c>
      <c r="W7" s="66">
        <f>U7+V7</f>
        <v>2474760657</v>
      </c>
    </row>
    <row r="8" spans="1:23" x14ac:dyDescent="0.2">
      <c r="A8" s="373" t="s">
        <v>323</v>
      </c>
      <c r="B8" s="373"/>
      <c r="C8" s="373"/>
      <c r="D8" s="373"/>
      <c r="E8" s="373"/>
      <c r="F8" s="373"/>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
      <c r="A9" s="373" t="s">
        <v>324</v>
      </c>
      <c r="B9" s="373"/>
      <c r="C9" s="373"/>
      <c r="D9" s="373"/>
      <c r="E9" s="373"/>
      <c r="F9" s="373"/>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
      <c r="A10" s="394" t="s">
        <v>375</v>
      </c>
      <c r="B10" s="394"/>
      <c r="C10" s="394"/>
      <c r="D10" s="394"/>
      <c r="E10" s="394"/>
      <c r="F10" s="394"/>
      <c r="G10" s="7">
        <v>4</v>
      </c>
      <c r="H10" s="66">
        <f>H7+H8+H9</f>
        <v>1672021210</v>
      </c>
      <c r="I10" s="66">
        <f t="shared" ref="I10:W10" si="2">I7+I8+I9</f>
        <v>5304283</v>
      </c>
      <c r="J10" s="66">
        <f t="shared" si="2"/>
        <v>83601061</v>
      </c>
      <c r="K10" s="66">
        <f>K7+K8+K9</f>
        <v>96815284</v>
      </c>
      <c r="L10" s="66">
        <f t="shared" si="2"/>
        <v>86119149</v>
      </c>
      <c r="M10" s="66">
        <f t="shared" si="2"/>
        <v>0</v>
      </c>
      <c r="N10" s="66">
        <f t="shared" si="2"/>
        <v>0</v>
      </c>
      <c r="O10" s="66">
        <f t="shared" si="2"/>
        <v>0</v>
      </c>
      <c r="P10" s="66">
        <f t="shared" si="2"/>
        <v>905282</v>
      </c>
      <c r="Q10" s="66">
        <f t="shared" si="2"/>
        <v>0</v>
      </c>
      <c r="R10" s="66">
        <f t="shared" si="2"/>
        <v>0</v>
      </c>
      <c r="S10" s="66">
        <f t="shared" si="2"/>
        <v>462953210</v>
      </c>
      <c r="T10" s="66">
        <f t="shared" si="2"/>
        <v>239279476</v>
      </c>
      <c r="U10" s="66">
        <f t="shared" si="2"/>
        <v>2474760657</v>
      </c>
      <c r="V10" s="66">
        <f t="shared" si="2"/>
        <v>0</v>
      </c>
      <c r="W10" s="66">
        <f t="shared" si="2"/>
        <v>2474760657</v>
      </c>
    </row>
    <row r="11" spans="1:23" x14ac:dyDescent="0.2">
      <c r="A11" s="373" t="s">
        <v>325</v>
      </c>
      <c r="B11" s="373"/>
      <c r="C11" s="373"/>
      <c r="D11" s="373"/>
      <c r="E11" s="373"/>
      <c r="F11" s="373"/>
      <c r="G11" s="6">
        <v>5</v>
      </c>
      <c r="H11" s="67">
        <v>0</v>
      </c>
      <c r="I11" s="67">
        <v>0</v>
      </c>
      <c r="J11" s="67">
        <v>0</v>
      </c>
      <c r="K11" s="67">
        <v>0</v>
      </c>
      <c r="L11" s="67">
        <v>0</v>
      </c>
      <c r="M11" s="67">
        <v>0</v>
      </c>
      <c r="N11" s="67">
        <v>0</v>
      </c>
      <c r="O11" s="67">
        <v>0</v>
      </c>
      <c r="P11" s="67">
        <v>0</v>
      </c>
      <c r="Q11" s="67">
        <v>0</v>
      </c>
      <c r="R11" s="67">
        <v>0</v>
      </c>
      <c r="S11" s="67">
        <v>0</v>
      </c>
      <c r="T11" s="65">
        <v>377006905</v>
      </c>
      <c r="U11" s="66">
        <f>H11+I11+J11+K11-L11+M11+N11+O11+P11+Q11+R11+S11+T11</f>
        <v>377006905</v>
      </c>
      <c r="V11" s="65">
        <v>0</v>
      </c>
      <c r="W11" s="66">
        <f t="shared" ref="W11:W28" si="3">U11+V11</f>
        <v>377006905</v>
      </c>
    </row>
    <row r="12" spans="1:23" x14ac:dyDescent="0.2">
      <c r="A12" s="373" t="s">
        <v>326</v>
      </c>
      <c r="B12" s="373"/>
      <c r="C12" s="373"/>
      <c r="D12" s="373"/>
      <c r="E12" s="373"/>
      <c r="F12" s="373"/>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373" t="s">
        <v>327</v>
      </c>
      <c r="B13" s="373"/>
      <c r="C13" s="373"/>
      <c r="D13" s="373"/>
      <c r="E13" s="373"/>
      <c r="F13" s="373"/>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373" t="s">
        <v>328</v>
      </c>
      <c r="B14" s="373"/>
      <c r="C14" s="373"/>
      <c r="D14" s="373"/>
      <c r="E14" s="373"/>
      <c r="F14" s="373"/>
      <c r="G14" s="6">
        <v>8</v>
      </c>
      <c r="H14" s="67">
        <v>0</v>
      </c>
      <c r="I14" s="67">
        <v>0</v>
      </c>
      <c r="J14" s="67">
        <v>0</v>
      </c>
      <c r="K14" s="67">
        <v>0</v>
      </c>
      <c r="L14" s="67">
        <v>0</v>
      </c>
      <c r="M14" s="67">
        <v>0</v>
      </c>
      <c r="N14" s="67">
        <v>0</v>
      </c>
      <c r="O14" s="67">
        <v>0</v>
      </c>
      <c r="P14" s="65">
        <v>-1060800</v>
      </c>
      <c r="Q14" s="67">
        <v>0</v>
      </c>
      <c r="R14" s="67">
        <v>0</v>
      </c>
      <c r="S14" s="65">
        <v>0</v>
      </c>
      <c r="T14" s="65">
        <v>0</v>
      </c>
      <c r="U14" s="66">
        <f t="shared" si="4"/>
        <v>-1060800</v>
      </c>
      <c r="V14" s="65">
        <v>0</v>
      </c>
      <c r="W14" s="66">
        <f t="shared" si="3"/>
        <v>-1060800</v>
      </c>
    </row>
    <row r="15" spans="1:23" x14ac:dyDescent="0.2">
      <c r="A15" s="373" t="s">
        <v>329</v>
      </c>
      <c r="B15" s="373"/>
      <c r="C15" s="373"/>
      <c r="D15" s="373"/>
      <c r="E15" s="373"/>
      <c r="F15" s="373"/>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373" t="s">
        <v>330</v>
      </c>
      <c r="B16" s="373"/>
      <c r="C16" s="373"/>
      <c r="D16" s="373"/>
      <c r="E16" s="373"/>
      <c r="F16" s="373"/>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65" customHeight="1" x14ac:dyDescent="0.2">
      <c r="A17" s="373" t="s">
        <v>331</v>
      </c>
      <c r="B17" s="373"/>
      <c r="C17" s="373"/>
      <c r="D17" s="373"/>
      <c r="E17" s="373"/>
      <c r="F17" s="373"/>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373" t="s">
        <v>332</v>
      </c>
      <c r="B18" s="373"/>
      <c r="C18" s="373"/>
      <c r="D18" s="373"/>
      <c r="E18" s="373"/>
      <c r="F18" s="373"/>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373" t="s">
        <v>333</v>
      </c>
      <c r="B19" s="373"/>
      <c r="C19" s="373"/>
      <c r="D19" s="373"/>
      <c r="E19" s="373"/>
      <c r="F19" s="373"/>
      <c r="G19" s="6">
        <v>13</v>
      </c>
      <c r="H19" s="65">
        <v>0</v>
      </c>
      <c r="I19" s="65">
        <v>0</v>
      </c>
      <c r="J19" s="65">
        <v>0</v>
      </c>
      <c r="K19" s="65">
        <v>0</v>
      </c>
      <c r="L19" s="65">
        <v>0</v>
      </c>
      <c r="M19" s="65">
        <v>0</v>
      </c>
      <c r="N19" s="65">
        <v>0</v>
      </c>
      <c r="O19" s="65">
        <v>0</v>
      </c>
      <c r="P19" s="65">
        <v>0</v>
      </c>
      <c r="Q19" s="65">
        <v>0</v>
      </c>
      <c r="R19" s="65">
        <v>0</v>
      </c>
      <c r="S19" s="65">
        <v>0</v>
      </c>
      <c r="T19" s="65">
        <v>0</v>
      </c>
      <c r="U19" s="66">
        <f t="shared" si="4"/>
        <v>0</v>
      </c>
      <c r="V19" s="65">
        <v>0</v>
      </c>
      <c r="W19" s="66">
        <f t="shared" si="3"/>
        <v>0</v>
      </c>
    </row>
    <row r="20" spans="1:23" x14ac:dyDescent="0.2">
      <c r="A20" s="373" t="s">
        <v>334</v>
      </c>
      <c r="B20" s="373"/>
      <c r="C20" s="373"/>
      <c r="D20" s="373"/>
      <c r="E20" s="373"/>
      <c r="F20" s="373"/>
      <c r="G20" s="6">
        <v>14</v>
      </c>
      <c r="H20" s="67">
        <v>0</v>
      </c>
      <c r="I20" s="67">
        <v>0</v>
      </c>
      <c r="J20" s="67">
        <v>0</v>
      </c>
      <c r="K20" s="67">
        <v>0</v>
      </c>
      <c r="L20" s="67">
        <v>0</v>
      </c>
      <c r="M20" s="67">
        <v>0</v>
      </c>
      <c r="N20" s="65">
        <v>0</v>
      </c>
      <c r="O20" s="65">
        <v>0</v>
      </c>
      <c r="P20" s="65">
        <v>216991</v>
      </c>
      <c r="Q20" s="65">
        <v>0</v>
      </c>
      <c r="R20" s="65">
        <v>0</v>
      </c>
      <c r="S20" s="65">
        <v>0</v>
      </c>
      <c r="T20" s="65">
        <v>0</v>
      </c>
      <c r="U20" s="66">
        <f t="shared" si="4"/>
        <v>216991</v>
      </c>
      <c r="V20" s="65">
        <v>0</v>
      </c>
      <c r="W20" s="66">
        <f t="shared" si="3"/>
        <v>216991</v>
      </c>
    </row>
    <row r="21" spans="1:23" ht="30.75" customHeight="1" x14ac:dyDescent="0.2">
      <c r="A21" s="373" t="s">
        <v>335</v>
      </c>
      <c r="B21" s="373"/>
      <c r="C21" s="373"/>
      <c r="D21" s="373"/>
      <c r="E21" s="373"/>
      <c r="F21" s="373"/>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373" t="s">
        <v>336</v>
      </c>
      <c r="B22" s="373"/>
      <c r="C22" s="373"/>
      <c r="D22" s="373"/>
      <c r="E22" s="373"/>
      <c r="F22" s="373"/>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373" t="s">
        <v>337</v>
      </c>
      <c r="B23" s="373"/>
      <c r="C23" s="373"/>
      <c r="D23" s="373"/>
      <c r="E23" s="373"/>
      <c r="F23" s="373"/>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373" t="s">
        <v>338</v>
      </c>
      <c r="B24" s="373"/>
      <c r="C24" s="373"/>
      <c r="D24" s="373"/>
      <c r="E24" s="373"/>
      <c r="F24" s="373"/>
      <c r="G24" s="6">
        <v>18</v>
      </c>
      <c r="H24" s="65">
        <v>0</v>
      </c>
      <c r="I24" s="65">
        <v>0</v>
      </c>
      <c r="J24" s="65">
        <v>0</v>
      </c>
      <c r="K24" s="65">
        <v>0</v>
      </c>
      <c r="L24" s="65">
        <v>39396089</v>
      </c>
      <c r="M24" s="65">
        <v>0</v>
      </c>
      <c r="N24" s="65">
        <v>0</v>
      </c>
      <c r="O24" s="65">
        <v>0</v>
      </c>
      <c r="P24" s="65">
        <v>0</v>
      </c>
      <c r="Q24" s="65">
        <v>0</v>
      </c>
      <c r="R24" s="65">
        <v>0</v>
      </c>
      <c r="S24" s="65">
        <v>0</v>
      </c>
      <c r="T24" s="65">
        <v>0</v>
      </c>
      <c r="U24" s="66">
        <f t="shared" si="4"/>
        <v>-39396089</v>
      </c>
      <c r="V24" s="65">
        <v>0</v>
      </c>
      <c r="W24" s="66">
        <f t="shared" si="3"/>
        <v>-39396089</v>
      </c>
    </row>
    <row r="25" spans="1:23" x14ac:dyDescent="0.2">
      <c r="A25" s="373" t="s">
        <v>339</v>
      </c>
      <c r="B25" s="373"/>
      <c r="C25" s="373"/>
      <c r="D25" s="373"/>
      <c r="E25" s="373"/>
      <c r="F25" s="373"/>
      <c r="G25" s="6">
        <v>19</v>
      </c>
      <c r="H25" s="65">
        <v>0</v>
      </c>
      <c r="I25" s="65">
        <v>406280</v>
      </c>
      <c r="J25" s="65">
        <v>0</v>
      </c>
      <c r="K25" s="65">
        <v>0</v>
      </c>
      <c r="L25" s="65">
        <v>-1096972</v>
      </c>
      <c r="M25" s="65">
        <v>0</v>
      </c>
      <c r="N25" s="65">
        <v>0</v>
      </c>
      <c r="O25" s="65">
        <v>0</v>
      </c>
      <c r="P25" s="65">
        <v>0</v>
      </c>
      <c r="Q25" s="65">
        <v>0</v>
      </c>
      <c r="R25" s="65">
        <v>0</v>
      </c>
      <c r="S25" s="65">
        <v>-122586614</v>
      </c>
      <c r="T25" s="65">
        <v>0</v>
      </c>
      <c r="U25" s="66">
        <f t="shared" si="4"/>
        <v>-121083362</v>
      </c>
      <c r="V25" s="65">
        <v>0</v>
      </c>
      <c r="W25" s="66">
        <f t="shared" si="3"/>
        <v>-121083362</v>
      </c>
    </row>
    <row r="26" spans="1:23" x14ac:dyDescent="0.2">
      <c r="A26" s="373" t="s">
        <v>340</v>
      </c>
      <c r="B26" s="373"/>
      <c r="C26" s="373"/>
      <c r="D26" s="373"/>
      <c r="E26" s="373"/>
      <c r="F26" s="373"/>
      <c r="G26" s="6">
        <v>20</v>
      </c>
      <c r="H26" s="65">
        <v>0</v>
      </c>
      <c r="I26" s="65">
        <v>0</v>
      </c>
      <c r="J26" s="65">
        <v>0</v>
      </c>
      <c r="K26" s="65">
        <v>0</v>
      </c>
      <c r="L26" s="65">
        <v>0</v>
      </c>
      <c r="M26" s="65">
        <v>0</v>
      </c>
      <c r="N26" s="65">
        <v>0</v>
      </c>
      <c r="O26" s="65">
        <v>0</v>
      </c>
      <c r="P26" s="65">
        <v>0</v>
      </c>
      <c r="Q26" s="65">
        <v>0</v>
      </c>
      <c r="R26" s="65">
        <v>0</v>
      </c>
      <c r="S26" s="65">
        <v>0</v>
      </c>
      <c r="T26" s="65">
        <v>0</v>
      </c>
      <c r="U26" s="66">
        <f t="shared" si="4"/>
        <v>0</v>
      </c>
      <c r="V26" s="65">
        <v>0</v>
      </c>
      <c r="W26" s="66">
        <f t="shared" si="3"/>
        <v>0</v>
      </c>
    </row>
    <row r="27" spans="1:23" x14ac:dyDescent="0.2">
      <c r="A27" s="373" t="s">
        <v>341</v>
      </c>
      <c r="B27" s="373"/>
      <c r="C27" s="373"/>
      <c r="D27" s="373"/>
      <c r="E27" s="373"/>
      <c r="F27" s="373"/>
      <c r="G27" s="6">
        <v>21</v>
      </c>
      <c r="H27" s="65">
        <v>0</v>
      </c>
      <c r="I27" s="65">
        <v>0</v>
      </c>
      <c r="J27" s="65">
        <v>0</v>
      </c>
      <c r="K27" s="65">
        <v>40000000</v>
      </c>
      <c r="L27" s="65">
        <v>0</v>
      </c>
      <c r="M27" s="65">
        <v>0</v>
      </c>
      <c r="N27" s="65">
        <v>0</v>
      </c>
      <c r="O27" s="65">
        <v>0</v>
      </c>
      <c r="P27" s="65">
        <v>0</v>
      </c>
      <c r="Q27" s="65">
        <v>0</v>
      </c>
      <c r="R27" s="65">
        <v>0</v>
      </c>
      <c r="S27" s="65">
        <v>199279476</v>
      </c>
      <c r="T27" s="65">
        <v>-239279476</v>
      </c>
      <c r="U27" s="66">
        <f t="shared" si="4"/>
        <v>0</v>
      </c>
      <c r="V27" s="65">
        <v>0</v>
      </c>
      <c r="W27" s="66">
        <f t="shared" si="3"/>
        <v>0</v>
      </c>
    </row>
    <row r="28" spans="1:23" x14ac:dyDescent="0.2">
      <c r="A28" s="373" t="s">
        <v>342</v>
      </c>
      <c r="B28" s="373"/>
      <c r="C28" s="373"/>
      <c r="D28" s="373"/>
      <c r="E28" s="373"/>
      <c r="F28" s="373"/>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381" t="s">
        <v>376</v>
      </c>
      <c r="B29" s="381"/>
      <c r="C29" s="381"/>
      <c r="D29" s="381"/>
      <c r="E29" s="381"/>
      <c r="F29" s="381"/>
      <c r="G29" s="8">
        <v>23</v>
      </c>
      <c r="H29" s="68">
        <f>SUM(H10:H28)</f>
        <v>1672021210</v>
      </c>
      <c r="I29" s="68">
        <f t="shared" ref="I29:W29" si="5">SUM(I10:I28)</f>
        <v>5710563</v>
      </c>
      <c r="J29" s="68">
        <f t="shared" si="5"/>
        <v>83601061</v>
      </c>
      <c r="K29" s="68">
        <f t="shared" si="5"/>
        <v>136815284</v>
      </c>
      <c r="L29" s="68">
        <f t="shared" si="5"/>
        <v>124418266</v>
      </c>
      <c r="M29" s="68">
        <f t="shared" si="5"/>
        <v>0</v>
      </c>
      <c r="N29" s="68">
        <f t="shared" si="5"/>
        <v>0</v>
      </c>
      <c r="O29" s="68">
        <f t="shared" si="5"/>
        <v>0</v>
      </c>
      <c r="P29" s="68">
        <f t="shared" si="5"/>
        <v>61473</v>
      </c>
      <c r="Q29" s="68">
        <f t="shared" si="5"/>
        <v>0</v>
      </c>
      <c r="R29" s="68">
        <f t="shared" si="5"/>
        <v>0</v>
      </c>
      <c r="S29" s="68">
        <f t="shared" si="5"/>
        <v>539646072</v>
      </c>
      <c r="T29" s="68">
        <f t="shared" si="5"/>
        <v>377006905</v>
      </c>
      <c r="U29" s="68">
        <f t="shared" si="5"/>
        <v>2690444302</v>
      </c>
      <c r="V29" s="68">
        <f t="shared" si="5"/>
        <v>0</v>
      </c>
      <c r="W29" s="68">
        <f t="shared" si="5"/>
        <v>2690444302</v>
      </c>
    </row>
    <row r="30" spans="1:23" x14ac:dyDescent="0.2">
      <c r="A30" s="375" t="s">
        <v>343</v>
      </c>
      <c r="B30" s="376"/>
      <c r="C30" s="376"/>
      <c r="D30" s="376"/>
      <c r="E30" s="376"/>
      <c r="F30" s="376"/>
      <c r="G30" s="376"/>
      <c r="H30" s="376"/>
      <c r="I30" s="376"/>
      <c r="J30" s="376"/>
      <c r="K30" s="376"/>
      <c r="L30" s="376"/>
      <c r="M30" s="376"/>
      <c r="N30" s="376"/>
      <c r="O30" s="376"/>
      <c r="P30" s="376"/>
      <c r="Q30" s="376"/>
      <c r="R30" s="376"/>
      <c r="S30" s="376"/>
      <c r="T30" s="376"/>
      <c r="U30" s="376"/>
      <c r="V30" s="376"/>
      <c r="W30" s="376"/>
    </row>
    <row r="31" spans="1:23" ht="36.75" customHeight="1" x14ac:dyDescent="0.2">
      <c r="A31" s="377" t="s">
        <v>344</v>
      </c>
      <c r="B31" s="377"/>
      <c r="C31" s="377"/>
      <c r="D31" s="377"/>
      <c r="E31" s="377"/>
      <c r="F31" s="377"/>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-843809</v>
      </c>
      <c r="Q31" s="66">
        <f t="shared" si="6"/>
        <v>0</v>
      </c>
      <c r="R31" s="66">
        <f t="shared" si="6"/>
        <v>0</v>
      </c>
      <c r="S31" s="66">
        <f t="shared" si="6"/>
        <v>0</v>
      </c>
      <c r="T31" s="66">
        <f t="shared" si="6"/>
        <v>0</v>
      </c>
      <c r="U31" s="66">
        <f t="shared" si="6"/>
        <v>-843809</v>
      </c>
      <c r="V31" s="66">
        <f t="shared" si="6"/>
        <v>0</v>
      </c>
      <c r="W31" s="66">
        <f t="shared" si="6"/>
        <v>-843809</v>
      </c>
    </row>
    <row r="32" spans="1:23" ht="31.5" customHeight="1" x14ac:dyDescent="0.2">
      <c r="A32" s="377" t="s">
        <v>345</v>
      </c>
      <c r="B32" s="377"/>
      <c r="C32" s="377"/>
      <c r="D32" s="377"/>
      <c r="E32" s="377"/>
      <c r="F32" s="377"/>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-843809</v>
      </c>
      <c r="Q32" s="66">
        <f t="shared" si="7"/>
        <v>0</v>
      </c>
      <c r="R32" s="66">
        <f t="shared" si="7"/>
        <v>0</v>
      </c>
      <c r="S32" s="66">
        <f t="shared" si="7"/>
        <v>0</v>
      </c>
      <c r="T32" s="66">
        <f t="shared" si="7"/>
        <v>377006905</v>
      </c>
      <c r="U32" s="66">
        <f t="shared" si="7"/>
        <v>376163096</v>
      </c>
      <c r="V32" s="66">
        <f t="shared" si="7"/>
        <v>0</v>
      </c>
      <c r="W32" s="66">
        <f t="shared" si="7"/>
        <v>376163096</v>
      </c>
    </row>
    <row r="33" spans="1:23" ht="30.75" customHeight="1" x14ac:dyDescent="0.2">
      <c r="A33" s="378" t="s">
        <v>346</v>
      </c>
      <c r="B33" s="378"/>
      <c r="C33" s="378"/>
      <c r="D33" s="378"/>
      <c r="E33" s="378"/>
      <c r="F33" s="378"/>
      <c r="G33" s="8">
        <v>26</v>
      </c>
      <c r="H33" s="68">
        <f>SUM(H21:H28)</f>
        <v>0</v>
      </c>
      <c r="I33" s="68">
        <f t="shared" ref="I33:W33" si="8">SUM(I21:I28)</f>
        <v>406280</v>
      </c>
      <c r="J33" s="68">
        <f t="shared" si="8"/>
        <v>0</v>
      </c>
      <c r="K33" s="68">
        <f t="shared" si="8"/>
        <v>40000000</v>
      </c>
      <c r="L33" s="68">
        <f t="shared" si="8"/>
        <v>38299117</v>
      </c>
      <c r="M33" s="68">
        <f t="shared" si="8"/>
        <v>0</v>
      </c>
      <c r="N33" s="68">
        <f t="shared" si="8"/>
        <v>0</v>
      </c>
      <c r="O33" s="68">
        <f t="shared" si="8"/>
        <v>0</v>
      </c>
      <c r="P33" s="68">
        <f t="shared" si="8"/>
        <v>0</v>
      </c>
      <c r="Q33" s="68">
        <f t="shared" si="8"/>
        <v>0</v>
      </c>
      <c r="R33" s="68">
        <f t="shared" si="8"/>
        <v>0</v>
      </c>
      <c r="S33" s="68">
        <f t="shared" si="8"/>
        <v>76692862</v>
      </c>
      <c r="T33" s="68">
        <f t="shared" si="8"/>
        <v>-239279476</v>
      </c>
      <c r="U33" s="68">
        <f t="shared" si="8"/>
        <v>-160479451</v>
      </c>
      <c r="V33" s="68">
        <f t="shared" si="8"/>
        <v>0</v>
      </c>
      <c r="W33" s="68">
        <f t="shared" si="8"/>
        <v>-160479451</v>
      </c>
    </row>
    <row r="34" spans="1:23" x14ac:dyDescent="0.2">
      <c r="A34" s="375" t="s">
        <v>347</v>
      </c>
      <c r="B34" s="379"/>
      <c r="C34" s="379"/>
      <c r="D34" s="379"/>
      <c r="E34" s="379"/>
      <c r="F34" s="379"/>
      <c r="G34" s="379"/>
      <c r="H34" s="379"/>
      <c r="I34" s="379"/>
      <c r="J34" s="379"/>
      <c r="K34" s="379"/>
      <c r="L34" s="379"/>
      <c r="M34" s="379"/>
      <c r="N34" s="379"/>
      <c r="O34" s="379"/>
      <c r="P34" s="379"/>
      <c r="Q34" s="379"/>
      <c r="R34" s="379"/>
      <c r="S34" s="379"/>
      <c r="T34" s="379"/>
      <c r="U34" s="379"/>
      <c r="V34" s="379"/>
      <c r="W34" s="379"/>
    </row>
    <row r="35" spans="1:23" x14ac:dyDescent="0.2">
      <c r="A35" s="380" t="s">
        <v>377</v>
      </c>
      <c r="B35" s="380"/>
      <c r="C35" s="380"/>
      <c r="D35" s="380"/>
      <c r="E35" s="380"/>
      <c r="F35" s="380"/>
      <c r="G35" s="6">
        <v>27</v>
      </c>
      <c r="H35" s="65">
        <f>+H29</f>
        <v>1672021210</v>
      </c>
      <c r="I35" s="65">
        <f t="shared" ref="I35:T35" si="9">+I29</f>
        <v>5710563</v>
      </c>
      <c r="J35" s="65">
        <f>+J29</f>
        <v>83601061</v>
      </c>
      <c r="K35" s="65">
        <f t="shared" si="9"/>
        <v>136815284</v>
      </c>
      <c r="L35" s="65">
        <f t="shared" si="9"/>
        <v>124418266</v>
      </c>
      <c r="M35" s="65">
        <f t="shared" si="9"/>
        <v>0</v>
      </c>
      <c r="N35" s="65">
        <f t="shared" si="9"/>
        <v>0</v>
      </c>
      <c r="O35" s="65">
        <f t="shared" si="9"/>
        <v>0</v>
      </c>
      <c r="P35" s="65">
        <f t="shared" si="9"/>
        <v>61473</v>
      </c>
      <c r="Q35" s="65">
        <f t="shared" si="9"/>
        <v>0</v>
      </c>
      <c r="R35" s="65">
        <f t="shared" si="9"/>
        <v>0</v>
      </c>
      <c r="S35" s="65">
        <f t="shared" si="9"/>
        <v>539646072</v>
      </c>
      <c r="T35" s="65">
        <f t="shared" si="9"/>
        <v>377006905</v>
      </c>
      <c r="U35" s="69">
        <f t="shared" ref="U35:U37" si="10">H35+I35+J35+K35-L35+M35+N35+O35+P35+Q35+R35+S35+T35</f>
        <v>2690444302</v>
      </c>
      <c r="V35" s="65">
        <v>0</v>
      </c>
      <c r="W35" s="69">
        <f t="shared" ref="W35:W37" si="11">U35+V35</f>
        <v>2690444302</v>
      </c>
    </row>
    <row r="36" spans="1:23" x14ac:dyDescent="0.2">
      <c r="A36" s="373" t="s">
        <v>323</v>
      </c>
      <c r="B36" s="373"/>
      <c r="C36" s="373"/>
      <c r="D36" s="373"/>
      <c r="E36" s="373"/>
      <c r="F36" s="373"/>
      <c r="G36" s="6">
        <v>28</v>
      </c>
      <c r="H36" s="65">
        <v>0</v>
      </c>
      <c r="I36" s="65">
        <v>0</v>
      </c>
      <c r="J36" s="65">
        <v>0</v>
      </c>
      <c r="K36" s="65">
        <v>0</v>
      </c>
      <c r="L36" s="65">
        <v>0</v>
      </c>
      <c r="M36" s="65">
        <v>0</v>
      </c>
      <c r="N36" s="65">
        <v>0</v>
      </c>
      <c r="O36" s="65">
        <v>0</v>
      </c>
      <c r="P36" s="65">
        <v>0</v>
      </c>
      <c r="Q36" s="65">
        <v>0</v>
      </c>
      <c r="R36" s="65">
        <v>0</v>
      </c>
      <c r="S36" s="65">
        <v>0</v>
      </c>
      <c r="T36" s="65">
        <v>0</v>
      </c>
      <c r="U36" s="69">
        <f t="shared" si="10"/>
        <v>0</v>
      </c>
      <c r="V36" s="65">
        <v>0</v>
      </c>
      <c r="W36" s="69">
        <f t="shared" si="11"/>
        <v>0</v>
      </c>
    </row>
    <row r="37" spans="1:23" x14ac:dyDescent="0.2">
      <c r="A37" s="373" t="s">
        <v>324</v>
      </c>
      <c r="B37" s="373"/>
      <c r="C37" s="373"/>
      <c r="D37" s="373"/>
      <c r="E37" s="373"/>
      <c r="F37" s="373"/>
      <c r="G37" s="6">
        <v>29</v>
      </c>
      <c r="H37" s="65">
        <v>0</v>
      </c>
      <c r="I37" s="65">
        <v>0</v>
      </c>
      <c r="J37" s="65">
        <v>0</v>
      </c>
      <c r="K37" s="65">
        <v>0</v>
      </c>
      <c r="L37" s="65">
        <v>0</v>
      </c>
      <c r="M37" s="65">
        <v>0</v>
      </c>
      <c r="N37" s="65">
        <v>0</v>
      </c>
      <c r="O37" s="65">
        <v>0</v>
      </c>
      <c r="P37" s="65">
        <v>0</v>
      </c>
      <c r="Q37" s="65">
        <v>0</v>
      </c>
      <c r="R37" s="65">
        <v>0</v>
      </c>
      <c r="S37" s="65">
        <v>0</v>
      </c>
      <c r="T37" s="65">
        <v>0</v>
      </c>
      <c r="U37" s="69">
        <f t="shared" si="10"/>
        <v>0</v>
      </c>
      <c r="V37" s="65">
        <v>0</v>
      </c>
      <c r="W37" s="69">
        <f t="shared" si="11"/>
        <v>0</v>
      </c>
    </row>
    <row r="38" spans="1:23" ht="25.5" customHeight="1" x14ac:dyDescent="0.2">
      <c r="A38" s="380" t="s">
        <v>378</v>
      </c>
      <c r="B38" s="380"/>
      <c r="C38" s="380"/>
      <c r="D38" s="380"/>
      <c r="E38" s="380"/>
      <c r="F38" s="380"/>
      <c r="G38" s="6">
        <v>30</v>
      </c>
      <c r="H38" s="69">
        <f>H35+H36+H37</f>
        <v>1672021210</v>
      </c>
      <c r="I38" s="69">
        <f t="shared" ref="I38:W38" si="12">I35+I36+I37</f>
        <v>5710563</v>
      </c>
      <c r="J38" s="69">
        <f t="shared" si="12"/>
        <v>83601061</v>
      </c>
      <c r="K38" s="69">
        <f t="shared" si="12"/>
        <v>136815284</v>
      </c>
      <c r="L38" s="69">
        <f t="shared" si="12"/>
        <v>124418266</v>
      </c>
      <c r="M38" s="69">
        <f t="shared" si="12"/>
        <v>0</v>
      </c>
      <c r="N38" s="69">
        <f t="shared" si="12"/>
        <v>0</v>
      </c>
      <c r="O38" s="69">
        <f t="shared" si="12"/>
        <v>0</v>
      </c>
      <c r="P38" s="69">
        <f t="shared" si="12"/>
        <v>61473</v>
      </c>
      <c r="Q38" s="69">
        <f t="shared" si="12"/>
        <v>0</v>
      </c>
      <c r="R38" s="69">
        <f t="shared" si="12"/>
        <v>0</v>
      </c>
      <c r="S38" s="69">
        <f t="shared" si="12"/>
        <v>539646072</v>
      </c>
      <c r="T38" s="69">
        <f t="shared" si="12"/>
        <v>377006905</v>
      </c>
      <c r="U38" s="69">
        <f t="shared" si="12"/>
        <v>2690444302</v>
      </c>
      <c r="V38" s="69">
        <f t="shared" si="12"/>
        <v>0</v>
      </c>
      <c r="W38" s="69">
        <f t="shared" si="12"/>
        <v>2690444302</v>
      </c>
    </row>
    <row r="39" spans="1:23" x14ac:dyDescent="0.2">
      <c r="A39" s="373" t="s">
        <v>325</v>
      </c>
      <c r="B39" s="373"/>
      <c r="C39" s="373"/>
      <c r="D39" s="373"/>
      <c r="E39" s="373"/>
      <c r="F39" s="373"/>
      <c r="G39" s="6">
        <v>31</v>
      </c>
      <c r="H39" s="67">
        <v>0</v>
      </c>
      <c r="I39" s="67">
        <v>0</v>
      </c>
      <c r="J39" s="67">
        <v>0</v>
      </c>
      <c r="K39" s="67">
        <v>0</v>
      </c>
      <c r="L39" s="67">
        <v>0</v>
      </c>
      <c r="M39" s="67">
        <v>0</v>
      </c>
      <c r="N39" s="67">
        <v>0</v>
      </c>
      <c r="O39" s="67">
        <v>0</v>
      </c>
      <c r="P39" s="67">
        <v>0</v>
      </c>
      <c r="Q39" s="67">
        <v>0</v>
      </c>
      <c r="R39" s="67">
        <v>0</v>
      </c>
      <c r="S39" s="67">
        <v>0</v>
      </c>
      <c r="T39" s="65">
        <v>-284792803</v>
      </c>
      <c r="U39" s="69">
        <f t="shared" ref="U39:U56" si="13">H39+I39+J39+K39-L39+M39+N39+O39+P39+Q39+R39+S39+T39</f>
        <v>-284792803</v>
      </c>
      <c r="V39" s="65">
        <v>0</v>
      </c>
      <c r="W39" s="69">
        <f t="shared" ref="W39:W56" si="14">U39+V39</f>
        <v>-284792803</v>
      </c>
    </row>
    <row r="40" spans="1:23" x14ac:dyDescent="0.2">
      <c r="A40" s="373" t="s">
        <v>326</v>
      </c>
      <c r="B40" s="373"/>
      <c r="C40" s="373"/>
      <c r="D40" s="373"/>
      <c r="E40" s="373"/>
      <c r="F40" s="373"/>
      <c r="G40" s="6">
        <v>32</v>
      </c>
      <c r="H40" s="67">
        <v>0</v>
      </c>
      <c r="I40" s="67">
        <v>0</v>
      </c>
      <c r="J40" s="67">
        <v>0</v>
      </c>
      <c r="K40" s="67">
        <v>0</v>
      </c>
      <c r="L40" s="67">
        <v>0</v>
      </c>
      <c r="M40" s="67">
        <v>0</v>
      </c>
      <c r="N40" s="65">
        <v>0</v>
      </c>
      <c r="O40" s="67">
        <v>0</v>
      </c>
      <c r="P40" s="67">
        <v>0</v>
      </c>
      <c r="Q40" s="67">
        <v>0</v>
      </c>
      <c r="R40" s="67">
        <v>0</v>
      </c>
      <c r="S40" s="67">
        <v>0</v>
      </c>
      <c r="T40" s="67">
        <v>0</v>
      </c>
      <c r="U40" s="69">
        <f t="shared" si="13"/>
        <v>0</v>
      </c>
      <c r="V40" s="65">
        <v>0</v>
      </c>
      <c r="W40" s="69">
        <f t="shared" si="14"/>
        <v>0</v>
      </c>
    </row>
    <row r="41" spans="1:23" ht="27.4" customHeight="1" x14ac:dyDescent="0.2">
      <c r="A41" s="373" t="s">
        <v>348</v>
      </c>
      <c r="B41" s="373"/>
      <c r="C41" s="373"/>
      <c r="D41" s="373"/>
      <c r="E41" s="373"/>
      <c r="F41" s="373"/>
      <c r="G41" s="6">
        <v>33</v>
      </c>
      <c r="H41" s="67">
        <v>0</v>
      </c>
      <c r="I41" s="67">
        <v>0</v>
      </c>
      <c r="J41" s="67">
        <v>0</v>
      </c>
      <c r="K41" s="67">
        <v>0</v>
      </c>
      <c r="L41" s="67">
        <v>0</v>
      </c>
      <c r="M41" s="67">
        <v>0</v>
      </c>
      <c r="N41" s="67">
        <v>0</v>
      </c>
      <c r="O41" s="65">
        <v>0</v>
      </c>
      <c r="P41" s="67">
        <v>0</v>
      </c>
      <c r="Q41" s="67">
        <v>0</v>
      </c>
      <c r="R41" s="67">
        <v>0</v>
      </c>
      <c r="S41" s="65">
        <v>0</v>
      </c>
      <c r="T41" s="65">
        <v>0</v>
      </c>
      <c r="U41" s="69">
        <f t="shared" si="13"/>
        <v>0</v>
      </c>
      <c r="V41" s="65">
        <v>0</v>
      </c>
      <c r="W41" s="69">
        <f t="shared" si="14"/>
        <v>0</v>
      </c>
    </row>
    <row r="42" spans="1:23" ht="20.25" customHeight="1" x14ac:dyDescent="0.2">
      <c r="A42" s="373" t="s">
        <v>328</v>
      </c>
      <c r="B42" s="373"/>
      <c r="C42" s="373"/>
      <c r="D42" s="373"/>
      <c r="E42" s="373"/>
      <c r="F42" s="373"/>
      <c r="G42" s="6">
        <v>34</v>
      </c>
      <c r="H42" s="67">
        <v>0</v>
      </c>
      <c r="I42" s="67">
        <v>0</v>
      </c>
      <c r="J42" s="67">
        <v>0</v>
      </c>
      <c r="K42" s="67">
        <v>0</v>
      </c>
      <c r="L42" s="67">
        <v>0</v>
      </c>
      <c r="M42" s="67">
        <v>0</v>
      </c>
      <c r="N42" s="67">
        <v>0</v>
      </c>
      <c r="O42" s="67">
        <v>0</v>
      </c>
      <c r="P42" s="65">
        <v>-67824</v>
      </c>
      <c r="Q42" s="67">
        <v>0</v>
      </c>
      <c r="R42" s="67">
        <v>0</v>
      </c>
      <c r="S42" s="65">
        <v>0</v>
      </c>
      <c r="T42" s="65">
        <v>0</v>
      </c>
      <c r="U42" s="69">
        <f t="shared" si="13"/>
        <v>-67824</v>
      </c>
      <c r="V42" s="65">
        <v>0</v>
      </c>
      <c r="W42" s="69">
        <f t="shared" si="14"/>
        <v>-67824</v>
      </c>
    </row>
    <row r="43" spans="1:23" ht="21" customHeight="1" x14ac:dyDescent="0.2">
      <c r="A43" s="373" t="s">
        <v>329</v>
      </c>
      <c r="B43" s="373"/>
      <c r="C43" s="373"/>
      <c r="D43" s="373"/>
      <c r="E43" s="373"/>
      <c r="F43" s="373"/>
      <c r="G43" s="6">
        <v>35</v>
      </c>
      <c r="H43" s="67">
        <v>0</v>
      </c>
      <c r="I43" s="67">
        <v>0</v>
      </c>
      <c r="J43" s="67">
        <v>0</v>
      </c>
      <c r="K43" s="67">
        <v>0</v>
      </c>
      <c r="L43" s="67">
        <v>0</v>
      </c>
      <c r="M43" s="67">
        <v>0</v>
      </c>
      <c r="N43" s="67">
        <v>0</v>
      </c>
      <c r="O43" s="67">
        <v>0</v>
      </c>
      <c r="P43" s="67">
        <v>0</v>
      </c>
      <c r="Q43" s="65">
        <v>0</v>
      </c>
      <c r="R43" s="67">
        <v>0</v>
      </c>
      <c r="S43" s="65">
        <v>0</v>
      </c>
      <c r="T43" s="65">
        <v>0</v>
      </c>
      <c r="U43" s="69">
        <f t="shared" si="13"/>
        <v>0</v>
      </c>
      <c r="V43" s="65">
        <v>0</v>
      </c>
      <c r="W43" s="69">
        <f t="shared" si="14"/>
        <v>0</v>
      </c>
    </row>
    <row r="44" spans="1:23" ht="29.25" customHeight="1" x14ac:dyDescent="0.2">
      <c r="A44" s="373" t="s">
        <v>330</v>
      </c>
      <c r="B44" s="373"/>
      <c r="C44" s="373"/>
      <c r="D44" s="373"/>
      <c r="E44" s="373"/>
      <c r="F44" s="373"/>
      <c r="G44" s="6">
        <v>36</v>
      </c>
      <c r="H44" s="67">
        <v>0</v>
      </c>
      <c r="I44" s="67">
        <v>0</v>
      </c>
      <c r="J44" s="67">
        <v>0</v>
      </c>
      <c r="K44" s="67">
        <v>0</v>
      </c>
      <c r="L44" s="67">
        <v>0</v>
      </c>
      <c r="M44" s="67">
        <v>0</v>
      </c>
      <c r="N44" s="67">
        <v>0</v>
      </c>
      <c r="O44" s="67">
        <v>0</v>
      </c>
      <c r="P44" s="67">
        <v>0</v>
      </c>
      <c r="Q44" s="67">
        <v>0</v>
      </c>
      <c r="R44" s="65">
        <v>0</v>
      </c>
      <c r="S44" s="65">
        <v>0</v>
      </c>
      <c r="T44" s="65">
        <v>0</v>
      </c>
      <c r="U44" s="69">
        <f t="shared" si="13"/>
        <v>0</v>
      </c>
      <c r="V44" s="65">
        <v>0</v>
      </c>
      <c r="W44" s="69">
        <f t="shared" si="14"/>
        <v>0</v>
      </c>
    </row>
    <row r="45" spans="1:23" ht="21" customHeight="1" x14ac:dyDescent="0.2">
      <c r="A45" s="373" t="s">
        <v>349</v>
      </c>
      <c r="B45" s="373"/>
      <c r="C45" s="373"/>
      <c r="D45" s="373"/>
      <c r="E45" s="373"/>
      <c r="F45" s="373"/>
      <c r="G45" s="6">
        <v>37</v>
      </c>
      <c r="H45" s="67">
        <v>0</v>
      </c>
      <c r="I45" s="67">
        <v>0</v>
      </c>
      <c r="J45" s="67">
        <v>0</v>
      </c>
      <c r="K45" s="67">
        <v>0</v>
      </c>
      <c r="L45" s="67">
        <v>0</v>
      </c>
      <c r="M45" s="67">
        <v>0</v>
      </c>
      <c r="N45" s="65">
        <v>0</v>
      </c>
      <c r="O45" s="65">
        <v>0</v>
      </c>
      <c r="P45" s="65">
        <v>0</v>
      </c>
      <c r="Q45" s="65">
        <v>0</v>
      </c>
      <c r="R45" s="65">
        <v>0</v>
      </c>
      <c r="S45" s="65">
        <v>0</v>
      </c>
      <c r="T45" s="65">
        <v>0</v>
      </c>
      <c r="U45" s="69">
        <f t="shared" si="13"/>
        <v>0</v>
      </c>
      <c r="V45" s="65">
        <v>0</v>
      </c>
      <c r="W45" s="69">
        <f t="shared" si="14"/>
        <v>0</v>
      </c>
    </row>
    <row r="46" spans="1:23" x14ac:dyDescent="0.2">
      <c r="A46" s="373" t="s">
        <v>332</v>
      </c>
      <c r="B46" s="373"/>
      <c r="C46" s="373"/>
      <c r="D46" s="373"/>
      <c r="E46" s="373"/>
      <c r="F46" s="373"/>
      <c r="G46" s="6">
        <v>38</v>
      </c>
      <c r="H46" s="67">
        <v>0</v>
      </c>
      <c r="I46" s="67">
        <v>0</v>
      </c>
      <c r="J46" s="67">
        <v>0</v>
      </c>
      <c r="K46" s="67">
        <v>0</v>
      </c>
      <c r="L46" s="67">
        <v>0</v>
      </c>
      <c r="M46" s="67">
        <v>0</v>
      </c>
      <c r="N46" s="65">
        <v>0</v>
      </c>
      <c r="O46" s="65">
        <v>0</v>
      </c>
      <c r="P46" s="65">
        <v>0</v>
      </c>
      <c r="Q46" s="65">
        <v>0</v>
      </c>
      <c r="R46" s="65">
        <v>0</v>
      </c>
      <c r="S46" s="65">
        <v>0</v>
      </c>
      <c r="T46" s="65">
        <v>0</v>
      </c>
      <c r="U46" s="69">
        <f t="shared" si="13"/>
        <v>0</v>
      </c>
      <c r="V46" s="65">
        <v>0</v>
      </c>
      <c r="W46" s="69">
        <f t="shared" si="14"/>
        <v>0</v>
      </c>
    </row>
    <row r="47" spans="1:23" x14ac:dyDescent="0.2">
      <c r="A47" s="373" t="s">
        <v>333</v>
      </c>
      <c r="B47" s="373"/>
      <c r="C47" s="373"/>
      <c r="D47" s="373"/>
      <c r="E47" s="373"/>
      <c r="F47" s="373"/>
      <c r="G47" s="6">
        <v>39</v>
      </c>
      <c r="H47" s="65">
        <v>0</v>
      </c>
      <c r="I47" s="65">
        <v>0</v>
      </c>
      <c r="J47" s="65">
        <v>0</v>
      </c>
      <c r="K47" s="65">
        <v>0</v>
      </c>
      <c r="L47" s="65">
        <v>0</v>
      </c>
      <c r="M47" s="65">
        <v>0</v>
      </c>
      <c r="N47" s="65">
        <v>0</v>
      </c>
      <c r="O47" s="65">
        <v>0</v>
      </c>
      <c r="P47" s="65">
        <v>0</v>
      </c>
      <c r="Q47" s="65">
        <v>0</v>
      </c>
      <c r="R47" s="65">
        <v>0</v>
      </c>
      <c r="S47" s="65">
        <v>0</v>
      </c>
      <c r="T47" s="65">
        <v>0</v>
      </c>
      <c r="U47" s="69">
        <f t="shared" si="13"/>
        <v>0</v>
      </c>
      <c r="V47" s="65">
        <v>0</v>
      </c>
      <c r="W47" s="69">
        <f t="shared" si="14"/>
        <v>0</v>
      </c>
    </row>
    <row r="48" spans="1:23" x14ac:dyDescent="0.2">
      <c r="A48" s="373" t="s">
        <v>334</v>
      </c>
      <c r="B48" s="373"/>
      <c r="C48" s="373"/>
      <c r="D48" s="373"/>
      <c r="E48" s="373"/>
      <c r="F48" s="373"/>
      <c r="G48" s="6">
        <v>40</v>
      </c>
      <c r="H48" s="67">
        <v>0</v>
      </c>
      <c r="I48" s="67">
        <v>0</v>
      </c>
      <c r="J48" s="67">
        <v>0</v>
      </c>
      <c r="K48" s="67">
        <v>0</v>
      </c>
      <c r="L48" s="67">
        <v>0</v>
      </c>
      <c r="M48" s="67">
        <v>0</v>
      </c>
      <c r="N48" s="65">
        <v>0</v>
      </c>
      <c r="O48" s="65">
        <v>0</v>
      </c>
      <c r="P48" s="65">
        <v>12209</v>
      </c>
      <c r="Q48" s="65">
        <v>0</v>
      </c>
      <c r="R48" s="65">
        <v>0</v>
      </c>
      <c r="S48" s="65">
        <v>0</v>
      </c>
      <c r="T48" s="65">
        <v>0</v>
      </c>
      <c r="U48" s="69">
        <f t="shared" si="13"/>
        <v>12209</v>
      </c>
      <c r="V48" s="65">
        <v>0</v>
      </c>
      <c r="W48" s="69">
        <f t="shared" si="14"/>
        <v>12209</v>
      </c>
    </row>
    <row r="49" spans="1:23" ht="24" customHeight="1" x14ac:dyDescent="0.2">
      <c r="A49" s="373" t="s">
        <v>350</v>
      </c>
      <c r="B49" s="373"/>
      <c r="C49" s="373"/>
      <c r="D49" s="373"/>
      <c r="E49" s="373"/>
      <c r="F49" s="373"/>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4"/>
        <v>0</v>
      </c>
    </row>
    <row r="50" spans="1:23" ht="26.25" customHeight="1" x14ac:dyDescent="0.2">
      <c r="A50" s="373" t="s">
        <v>336</v>
      </c>
      <c r="B50" s="373"/>
      <c r="C50" s="373"/>
      <c r="D50" s="373"/>
      <c r="E50" s="373"/>
      <c r="F50" s="373"/>
      <c r="G50" s="6">
        <v>42</v>
      </c>
      <c r="H50" s="65">
        <v>0</v>
      </c>
      <c r="I50" s="65">
        <v>0</v>
      </c>
      <c r="J50" s="65">
        <v>0</v>
      </c>
      <c r="K50" s="65">
        <v>0</v>
      </c>
      <c r="L50" s="65">
        <v>0</v>
      </c>
      <c r="M50" s="65">
        <v>0</v>
      </c>
      <c r="N50" s="65">
        <v>0</v>
      </c>
      <c r="O50" s="65">
        <v>0</v>
      </c>
      <c r="P50" s="65">
        <v>0</v>
      </c>
      <c r="Q50" s="65">
        <v>0</v>
      </c>
      <c r="R50" s="65">
        <v>0</v>
      </c>
      <c r="S50" s="65">
        <v>0</v>
      </c>
      <c r="T50" s="65">
        <v>0</v>
      </c>
      <c r="U50" s="69">
        <f t="shared" si="13"/>
        <v>0</v>
      </c>
      <c r="V50" s="65">
        <v>0</v>
      </c>
      <c r="W50" s="69">
        <f t="shared" si="14"/>
        <v>0</v>
      </c>
    </row>
    <row r="51" spans="1:23" ht="22.5" customHeight="1" x14ac:dyDescent="0.2">
      <c r="A51" s="373" t="s">
        <v>351</v>
      </c>
      <c r="B51" s="373"/>
      <c r="C51" s="373"/>
      <c r="D51" s="373"/>
      <c r="E51" s="373"/>
      <c r="F51" s="373"/>
      <c r="G51" s="6">
        <v>43</v>
      </c>
      <c r="H51" s="65">
        <v>0</v>
      </c>
      <c r="I51" s="65">
        <v>0</v>
      </c>
      <c r="J51" s="65">
        <v>0</v>
      </c>
      <c r="K51" s="65">
        <v>0</v>
      </c>
      <c r="L51" s="65">
        <v>0</v>
      </c>
      <c r="M51" s="65">
        <v>0</v>
      </c>
      <c r="N51" s="65">
        <v>0</v>
      </c>
      <c r="O51" s="65">
        <v>0</v>
      </c>
      <c r="P51" s="65">
        <v>0</v>
      </c>
      <c r="Q51" s="65">
        <v>0</v>
      </c>
      <c r="R51" s="65">
        <v>0</v>
      </c>
      <c r="S51" s="65">
        <v>0</v>
      </c>
      <c r="T51" s="65">
        <v>0</v>
      </c>
      <c r="U51" s="69">
        <f t="shared" si="13"/>
        <v>0</v>
      </c>
      <c r="V51" s="65">
        <v>0</v>
      </c>
      <c r="W51" s="69">
        <f t="shared" si="14"/>
        <v>0</v>
      </c>
    </row>
    <row r="52" spans="1:23" x14ac:dyDescent="0.2">
      <c r="A52" s="373" t="s">
        <v>338</v>
      </c>
      <c r="B52" s="373"/>
      <c r="C52" s="373"/>
      <c r="D52" s="373"/>
      <c r="E52" s="373"/>
      <c r="F52" s="373"/>
      <c r="G52" s="6">
        <v>44</v>
      </c>
      <c r="H52" s="65">
        <v>0</v>
      </c>
      <c r="I52" s="65">
        <v>0</v>
      </c>
      <c r="J52" s="65">
        <v>0</v>
      </c>
      <c r="K52" s="65">
        <v>0</v>
      </c>
      <c r="L52" s="65">
        <v>0</v>
      </c>
      <c r="M52" s="65">
        <v>0</v>
      </c>
      <c r="N52" s="65">
        <v>0</v>
      </c>
      <c r="O52" s="65">
        <v>0</v>
      </c>
      <c r="P52" s="65">
        <v>0</v>
      </c>
      <c r="Q52" s="65">
        <v>0</v>
      </c>
      <c r="R52" s="65">
        <v>0</v>
      </c>
      <c r="S52" s="65">
        <v>0</v>
      </c>
      <c r="T52" s="65">
        <v>0</v>
      </c>
      <c r="U52" s="69">
        <f t="shared" si="13"/>
        <v>0</v>
      </c>
      <c r="V52" s="65">
        <v>0</v>
      </c>
      <c r="W52" s="69">
        <f t="shared" si="14"/>
        <v>0</v>
      </c>
    </row>
    <row r="53" spans="1:23" x14ac:dyDescent="0.2">
      <c r="A53" s="373" t="s">
        <v>339</v>
      </c>
      <c r="B53" s="373"/>
      <c r="C53" s="373"/>
      <c r="D53" s="373"/>
      <c r="E53" s="373"/>
      <c r="F53" s="373"/>
      <c r="G53" s="6">
        <v>45</v>
      </c>
      <c r="H53" s="65">
        <v>0</v>
      </c>
      <c r="I53" s="65">
        <v>0</v>
      </c>
      <c r="J53" s="65">
        <v>0</v>
      </c>
      <c r="K53" s="65">
        <v>0</v>
      </c>
      <c r="L53" s="65">
        <v>0</v>
      </c>
      <c r="M53" s="65">
        <v>0</v>
      </c>
      <c r="N53" s="65">
        <v>0</v>
      </c>
      <c r="O53" s="65">
        <v>0</v>
      </c>
      <c r="P53" s="65">
        <v>0</v>
      </c>
      <c r="Q53" s="65">
        <v>0</v>
      </c>
      <c r="R53" s="65">
        <v>0</v>
      </c>
      <c r="S53" s="65">
        <v>0</v>
      </c>
      <c r="T53" s="65">
        <v>0</v>
      </c>
      <c r="U53" s="69">
        <f t="shared" si="13"/>
        <v>0</v>
      </c>
      <c r="V53" s="65">
        <v>0</v>
      </c>
      <c r="W53" s="69">
        <f t="shared" si="14"/>
        <v>0</v>
      </c>
    </row>
    <row r="54" spans="1:23" x14ac:dyDescent="0.2">
      <c r="A54" s="373" t="s">
        <v>340</v>
      </c>
      <c r="B54" s="373"/>
      <c r="C54" s="373"/>
      <c r="D54" s="373"/>
      <c r="E54" s="373"/>
      <c r="F54" s="373"/>
      <c r="G54" s="6">
        <v>46</v>
      </c>
      <c r="H54" s="65">
        <v>0</v>
      </c>
      <c r="I54" s="65">
        <v>0</v>
      </c>
      <c r="J54" s="65">
        <v>0</v>
      </c>
      <c r="K54" s="65">
        <v>0</v>
      </c>
      <c r="L54" s="65">
        <v>0</v>
      </c>
      <c r="M54" s="65">
        <v>0</v>
      </c>
      <c r="N54" s="65">
        <v>1674883</v>
      </c>
      <c r="O54" s="65">
        <v>0</v>
      </c>
      <c r="P54" s="65">
        <v>0</v>
      </c>
      <c r="Q54" s="65">
        <v>0</v>
      </c>
      <c r="R54" s="65">
        <v>0</v>
      </c>
      <c r="S54" s="65">
        <v>0</v>
      </c>
      <c r="T54" s="65">
        <v>0</v>
      </c>
      <c r="U54" s="69">
        <f t="shared" si="13"/>
        <v>1674883</v>
      </c>
      <c r="V54" s="65">
        <v>0</v>
      </c>
      <c r="W54" s="69">
        <f t="shared" si="14"/>
        <v>1674883</v>
      </c>
    </row>
    <row r="55" spans="1:23" x14ac:dyDescent="0.2">
      <c r="A55" s="373" t="s">
        <v>341</v>
      </c>
      <c r="B55" s="373"/>
      <c r="C55" s="373"/>
      <c r="D55" s="373"/>
      <c r="E55" s="373"/>
      <c r="F55" s="373"/>
      <c r="G55" s="6">
        <v>47</v>
      </c>
      <c r="H55" s="65">
        <v>0</v>
      </c>
      <c r="I55" s="65">
        <v>0</v>
      </c>
      <c r="J55" s="65">
        <v>0</v>
      </c>
      <c r="K55" s="65">
        <v>0</v>
      </c>
      <c r="L55" s="65">
        <v>0</v>
      </c>
      <c r="M55" s="65">
        <v>0</v>
      </c>
      <c r="N55" s="65">
        <v>0</v>
      </c>
      <c r="O55" s="65">
        <v>0</v>
      </c>
      <c r="P55" s="65">
        <v>0</v>
      </c>
      <c r="Q55" s="65">
        <v>0</v>
      </c>
      <c r="R55" s="65">
        <v>0</v>
      </c>
      <c r="S55" s="65">
        <v>377006905</v>
      </c>
      <c r="T55" s="65">
        <v>-377006905</v>
      </c>
      <c r="U55" s="69">
        <f t="shared" si="13"/>
        <v>0</v>
      </c>
      <c r="V55" s="65">
        <v>0</v>
      </c>
      <c r="W55" s="69">
        <f t="shared" si="14"/>
        <v>0</v>
      </c>
    </row>
    <row r="56" spans="1:23" x14ac:dyDescent="0.2">
      <c r="A56" s="373" t="s">
        <v>342</v>
      </c>
      <c r="B56" s="373"/>
      <c r="C56" s="373"/>
      <c r="D56" s="373"/>
      <c r="E56" s="373"/>
      <c r="F56" s="373"/>
      <c r="G56" s="6">
        <v>48</v>
      </c>
      <c r="H56" s="65">
        <v>0</v>
      </c>
      <c r="I56" s="65">
        <v>0</v>
      </c>
      <c r="J56" s="65">
        <v>0</v>
      </c>
      <c r="K56" s="65">
        <v>0</v>
      </c>
      <c r="L56" s="65">
        <v>0</v>
      </c>
      <c r="M56" s="65">
        <v>0</v>
      </c>
      <c r="N56" s="65">
        <v>0</v>
      </c>
      <c r="O56" s="65">
        <v>0</v>
      </c>
      <c r="P56" s="65">
        <v>0</v>
      </c>
      <c r="Q56" s="65">
        <v>0</v>
      </c>
      <c r="R56" s="65">
        <v>0</v>
      </c>
      <c r="S56" s="65">
        <v>0</v>
      </c>
      <c r="T56" s="65">
        <v>0</v>
      </c>
      <c r="U56" s="69">
        <f t="shared" si="13"/>
        <v>0</v>
      </c>
      <c r="V56" s="65">
        <v>0</v>
      </c>
      <c r="W56" s="69">
        <f t="shared" si="14"/>
        <v>0</v>
      </c>
    </row>
    <row r="57" spans="1:23" ht="25.5" customHeight="1" x14ac:dyDescent="0.2">
      <c r="A57" s="374" t="s">
        <v>379</v>
      </c>
      <c r="B57" s="374"/>
      <c r="C57" s="374"/>
      <c r="D57" s="374"/>
      <c r="E57" s="374"/>
      <c r="F57" s="374"/>
      <c r="G57" s="9">
        <v>49</v>
      </c>
      <c r="H57" s="70">
        <f>SUM(H38:H56)</f>
        <v>1672021210</v>
      </c>
      <c r="I57" s="70">
        <f t="shared" ref="I57:W57" si="15">SUM(I38:I56)</f>
        <v>5710563</v>
      </c>
      <c r="J57" s="70">
        <f t="shared" si="15"/>
        <v>83601061</v>
      </c>
      <c r="K57" s="70">
        <f t="shared" si="15"/>
        <v>136815284</v>
      </c>
      <c r="L57" s="70">
        <f t="shared" si="15"/>
        <v>124418266</v>
      </c>
      <c r="M57" s="70">
        <f t="shared" si="15"/>
        <v>0</v>
      </c>
      <c r="N57" s="70">
        <f t="shared" si="15"/>
        <v>1674883</v>
      </c>
      <c r="O57" s="70">
        <f t="shared" si="15"/>
        <v>0</v>
      </c>
      <c r="P57" s="70">
        <f t="shared" si="15"/>
        <v>5858</v>
      </c>
      <c r="Q57" s="70">
        <f t="shared" si="15"/>
        <v>0</v>
      </c>
      <c r="R57" s="70">
        <f t="shared" si="15"/>
        <v>0</v>
      </c>
      <c r="S57" s="70">
        <f t="shared" si="15"/>
        <v>916652977</v>
      </c>
      <c r="T57" s="70">
        <f t="shared" si="15"/>
        <v>-284792803</v>
      </c>
      <c r="U57" s="70">
        <f t="shared" si="15"/>
        <v>2407270767</v>
      </c>
      <c r="V57" s="70">
        <f t="shared" si="15"/>
        <v>0</v>
      </c>
      <c r="W57" s="70">
        <f t="shared" si="15"/>
        <v>2407270767</v>
      </c>
    </row>
    <row r="58" spans="1:23" x14ac:dyDescent="0.2">
      <c r="A58" s="375" t="s">
        <v>343</v>
      </c>
      <c r="B58" s="376"/>
      <c r="C58" s="376"/>
      <c r="D58" s="376"/>
      <c r="E58" s="376"/>
      <c r="F58" s="376"/>
      <c r="G58" s="376"/>
      <c r="H58" s="376"/>
      <c r="I58" s="376"/>
      <c r="J58" s="376"/>
      <c r="K58" s="376"/>
      <c r="L58" s="376"/>
      <c r="M58" s="376"/>
      <c r="N58" s="376"/>
      <c r="O58" s="376"/>
      <c r="P58" s="376"/>
      <c r="Q58" s="376"/>
      <c r="R58" s="376"/>
      <c r="S58" s="376"/>
      <c r="T58" s="376"/>
      <c r="U58" s="376"/>
      <c r="V58" s="376"/>
      <c r="W58" s="376"/>
    </row>
    <row r="59" spans="1:23" ht="31.5" customHeight="1" x14ac:dyDescent="0.2">
      <c r="A59" s="371" t="s">
        <v>352</v>
      </c>
      <c r="B59" s="371"/>
      <c r="C59" s="371"/>
      <c r="D59" s="371"/>
      <c r="E59" s="371"/>
      <c r="F59" s="371"/>
      <c r="G59" s="6">
        <v>50</v>
      </c>
      <c r="H59" s="69">
        <f>SUM(H40:H48)</f>
        <v>0</v>
      </c>
      <c r="I59" s="69">
        <f t="shared" ref="I59:W59" si="16">SUM(I40:I48)</f>
        <v>0</v>
      </c>
      <c r="J59" s="69">
        <f t="shared" si="16"/>
        <v>0</v>
      </c>
      <c r="K59" s="69">
        <f t="shared" si="16"/>
        <v>0</v>
      </c>
      <c r="L59" s="69">
        <f t="shared" si="16"/>
        <v>0</v>
      </c>
      <c r="M59" s="69">
        <f t="shared" si="16"/>
        <v>0</v>
      </c>
      <c r="N59" s="69">
        <f t="shared" si="16"/>
        <v>0</v>
      </c>
      <c r="O59" s="69">
        <f t="shared" si="16"/>
        <v>0</v>
      </c>
      <c r="P59" s="69">
        <f t="shared" si="16"/>
        <v>-55615</v>
      </c>
      <c r="Q59" s="69">
        <f t="shared" si="16"/>
        <v>0</v>
      </c>
      <c r="R59" s="69">
        <f t="shared" si="16"/>
        <v>0</v>
      </c>
      <c r="S59" s="69">
        <f t="shared" si="16"/>
        <v>0</v>
      </c>
      <c r="T59" s="69">
        <f t="shared" si="16"/>
        <v>0</v>
      </c>
      <c r="U59" s="69">
        <f t="shared" si="16"/>
        <v>-55615</v>
      </c>
      <c r="V59" s="69">
        <f t="shared" si="16"/>
        <v>0</v>
      </c>
      <c r="W59" s="69">
        <f t="shared" si="16"/>
        <v>-55615</v>
      </c>
    </row>
    <row r="60" spans="1:23" ht="27.75" customHeight="1" x14ac:dyDescent="0.2">
      <c r="A60" s="371" t="s">
        <v>353</v>
      </c>
      <c r="B60" s="371"/>
      <c r="C60" s="371"/>
      <c r="D60" s="371"/>
      <c r="E60" s="371"/>
      <c r="F60" s="371"/>
      <c r="G60" s="6">
        <v>51</v>
      </c>
      <c r="H60" s="69">
        <f>H39+H59</f>
        <v>0</v>
      </c>
      <c r="I60" s="69">
        <f t="shared" ref="I60:W60" si="17">I39+I59</f>
        <v>0</v>
      </c>
      <c r="J60" s="69">
        <f t="shared" si="17"/>
        <v>0</v>
      </c>
      <c r="K60" s="69">
        <f t="shared" si="17"/>
        <v>0</v>
      </c>
      <c r="L60" s="69">
        <f t="shared" si="17"/>
        <v>0</v>
      </c>
      <c r="M60" s="69">
        <f t="shared" si="17"/>
        <v>0</v>
      </c>
      <c r="N60" s="69">
        <f t="shared" si="17"/>
        <v>0</v>
      </c>
      <c r="O60" s="69">
        <f t="shared" si="17"/>
        <v>0</v>
      </c>
      <c r="P60" s="69">
        <f t="shared" si="17"/>
        <v>-55615</v>
      </c>
      <c r="Q60" s="69">
        <f t="shared" si="17"/>
        <v>0</v>
      </c>
      <c r="R60" s="69">
        <f t="shared" si="17"/>
        <v>0</v>
      </c>
      <c r="S60" s="69">
        <f t="shared" si="17"/>
        <v>0</v>
      </c>
      <c r="T60" s="69">
        <f t="shared" si="17"/>
        <v>-284792803</v>
      </c>
      <c r="U60" s="69">
        <f t="shared" si="17"/>
        <v>-284848418</v>
      </c>
      <c r="V60" s="69">
        <f t="shared" si="17"/>
        <v>0</v>
      </c>
      <c r="W60" s="69">
        <f t="shared" si="17"/>
        <v>-284848418</v>
      </c>
    </row>
    <row r="61" spans="1:23" ht="29.25" customHeight="1" x14ac:dyDescent="0.2">
      <c r="A61" s="372" t="s">
        <v>354</v>
      </c>
      <c r="B61" s="372"/>
      <c r="C61" s="372"/>
      <c r="D61" s="372"/>
      <c r="E61" s="372"/>
      <c r="F61" s="372"/>
      <c r="G61" s="9">
        <v>52</v>
      </c>
      <c r="H61" s="70">
        <f>SUM(H49:H56)</f>
        <v>0</v>
      </c>
      <c r="I61" s="70">
        <f t="shared" ref="I61:W61" si="18">SUM(I49:I56)</f>
        <v>0</v>
      </c>
      <c r="J61" s="70">
        <f t="shared" si="18"/>
        <v>0</v>
      </c>
      <c r="K61" s="70">
        <f t="shared" si="18"/>
        <v>0</v>
      </c>
      <c r="L61" s="70">
        <f t="shared" si="18"/>
        <v>0</v>
      </c>
      <c r="M61" s="70">
        <f t="shared" si="18"/>
        <v>0</v>
      </c>
      <c r="N61" s="70">
        <f t="shared" si="18"/>
        <v>1674883</v>
      </c>
      <c r="O61" s="70">
        <f t="shared" si="18"/>
        <v>0</v>
      </c>
      <c r="P61" s="70">
        <f t="shared" si="18"/>
        <v>0</v>
      </c>
      <c r="Q61" s="70">
        <f t="shared" si="18"/>
        <v>0</v>
      </c>
      <c r="R61" s="70">
        <f t="shared" si="18"/>
        <v>0</v>
      </c>
      <c r="S61" s="70">
        <f t="shared" si="18"/>
        <v>377006905</v>
      </c>
      <c r="T61" s="70">
        <f t="shared" si="18"/>
        <v>-377006905</v>
      </c>
      <c r="U61" s="70">
        <f t="shared" si="18"/>
        <v>1674883</v>
      </c>
      <c r="V61" s="70">
        <f t="shared" si="18"/>
        <v>0</v>
      </c>
      <c r="W61" s="70">
        <f t="shared" si="18"/>
        <v>1674883</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conditionalFormatting sqref="H7:T7">
    <cfRule type="cellIs" dxfId="4" priority="5" stopIfTrue="1" operator="notEqual">
      <formula>ROUND(H7,0)</formula>
    </cfRule>
  </conditionalFormatting>
  <conditionalFormatting sqref="T11">
    <cfRule type="cellIs" dxfId="3" priority="4" stopIfTrue="1" operator="notEqual">
      <formula>ROUND(T11,0)</formula>
    </cfRule>
  </conditionalFormatting>
  <conditionalFormatting sqref="P14">
    <cfRule type="cellIs" dxfId="2" priority="3" stopIfTrue="1" operator="notEqual">
      <formula>ROUND(P14,0)</formula>
    </cfRule>
  </conditionalFormatting>
  <conditionalFormatting sqref="P20">
    <cfRule type="cellIs" dxfId="1" priority="2" stopIfTrue="1" operator="notEqual">
      <formula>ROUND(P20,0)</formula>
    </cfRule>
  </conditionalFormatting>
  <conditionalFormatting sqref="H24:T28">
    <cfRule type="cellIs" dxfId="0" priority="1" stopIfTrue="1" operator="notEqual">
      <formula>ROUND(H24,0)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25" right="0.25" top="0.75" bottom="0.75" header="0.3" footer="0.3"/>
  <pageSetup paperSize="8" scale="74" fitToHeight="0"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9"/>
  <sheetViews>
    <sheetView topLeftCell="A58" zoomScale="90" zoomScaleNormal="90" workbookViewId="0">
      <selection activeCell="A71" sqref="A71"/>
    </sheetView>
  </sheetViews>
  <sheetFormatPr defaultRowHeight="12.75" x14ac:dyDescent="0.2"/>
  <cols>
    <col min="1" max="1" width="60.7109375" customWidth="1"/>
    <col min="2" max="2" width="11.28515625" customWidth="1"/>
    <col min="3" max="4" width="11.42578125" customWidth="1"/>
    <col min="5" max="5" width="14.42578125" customWidth="1"/>
    <col min="6" max="6" width="13.140625" customWidth="1"/>
    <col min="7" max="7" width="64.85546875" customWidth="1"/>
    <col min="8" max="8" width="11.85546875" customWidth="1"/>
    <col min="9" max="9" width="45.7109375" customWidth="1"/>
    <col min="10" max="10" width="1.42578125" hidden="1" customWidth="1"/>
    <col min="11" max="14" width="9.140625" hidden="1" customWidth="1"/>
  </cols>
  <sheetData>
    <row r="1" spans="1:14" ht="13.15" customHeight="1" x14ac:dyDescent="0.2">
      <c r="A1" s="413" t="s">
        <v>561</v>
      </c>
      <c r="B1" s="413"/>
      <c r="C1" s="413"/>
      <c r="D1" s="413"/>
      <c r="E1" s="413"/>
      <c r="F1" s="413"/>
      <c r="G1" s="413"/>
      <c r="H1" s="413"/>
      <c r="I1" s="413"/>
      <c r="J1" s="413"/>
      <c r="K1" s="413"/>
      <c r="L1" s="413"/>
      <c r="M1" s="413"/>
      <c r="N1" s="413"/>
    </row>
    <row r="2" spans="1:14" x14ac:dyDescent="0.2">
      <c r="A2" s="413"/>
      <c r="B2" s="413"/>
      <c r="C2" s="413"/>
      <c r="D2" s="413"/>
      <c r="E2" s="413"/>
      <c r="F2" s="413"/>
      <c r="G2" s="413"/>
      <c r="H2" s="413"/>
      <c r="I2" s="413"/>
      <c r="J2" s="413"/>
      <c r="K2" s="413"/>
      <c r="L2" s="413"/>
      <c r="M2" s="413"/>
      <c r="N2" s="413"/>
    </row>
    <row r="3" spans="1:14" x14ac:dyDescent="0.2">
      <c r="A3" s="413"/>
      <c r="B3" s="413"/>
      <c r="C3" s="413"/>
      <c r="D3" s="413"/>
      <c r="E3" s="413"/>
      <c r="F3" s="413"/>
      <c r="G3" s="413"/>
      <c r="H3" s="413"/>
      <c r="I3" s="413"/>
      <c r="J3" s="413"/>
      <c r="K3" s="413"/>
      <c r="L3" s="413"/>
      <c r="M3" s="413"/>
      <c r="N3" s="413"/>
    </row>
    <row r="4" spans="1:14" x14ac:dyDescent="0.2">
      <c r="A4" s="413"/>
      <c r="B4" s="413"/>
      <c r="C4" s="413"/>
      <c r="D4" s="413"/>
      <c r="E4" s="413"/>
      <c r="F4" s="413"/>
      <c r="G4" s="413"/>
      <c r="H4" s="413"/>
      <c r="I4" s="413"/>
      <c r="J4" s="413"/>
      <c r="K4" s="413"/>
      <c r="L4" s="413"/>
      <c r="M4" s="413"/>
      <c r="N4" s="413"/>
    </row>
    <row r="5" spans="1:14" x14ac:dyDescent="0.2">
      <c r="A5" s="413"/>
      <c r="B5" s="413"/>
      <c r="C5" s="413"/>
      <c r="D5" s="413"/>
      <c r="E5" s="413"/>
      <c r="F5" s="413"/>
      <c r="G5" s="413"/>
      <c r="H5" s="413"/>
      <c r="I5" s="413"/>
      <c r="J5" s="413"/>
      <c r="K5" s="413"/>
      <c r="L5" s="413"/>
      <c r="M5" s="413"/>
      <c r="N5" s="413"/>
    </row>
    <row r="6" spans="1:14" x14ac:dyDescent="0.2">
      <c r="A6" s="413"/>
      <c r="B6" s="413"/>
      <c r="C6" s="413"/>
      <c r="D6" s="413"/>
      <c r="E6" s="413"/>
      <c r="F6" s="413"/>
      <c r="G6" s="413"/>
      <c r="H6" s="413"/>
      <c r="I6" s="413"/>
      <c r="J6" s="413"/>
      <c r="K6" s="413"/>
      <c r="L6" s="413"/>
      <c r="M6" s="413"/>
      <c r="N6" s="413"/>
    </row>
    <row r="7" spans="1:14" x14ac:dyDescent="0.2">
      <c r="A7" s="413"/>
      <c r="B7" s="413"/>
      <c r="C7" s="413"/>
      <c r="D7" s="413"/>
      <c r="E7" s="413"/>
      <c r="F7" s="413"/>
      <c r="G7" s="413"/>
      <c r="H7" s="413"/>
      <c r="I7" s="413"/>
      <c r="J7" s="413"/>
      <c r="K7" s="413"/>
      <c r="L7" s="413"/>
      <c r="M7" s="413"/>
      <c r="N7" s="413"/>
    </row>
    <row r="8" spans="1:14" x14ac:dyDescent="0.2">
      <c r="A8" s="413"/>
      <c r="B8" s="413"/>
      <c r="C8" s="413"/>
      <c r="D8" s="413"/>
      <c r="E8" s="413"/>
      <c r="F8" s="413"/>
      <c r="G8" s="413"/>
      <c r="H8" s="413"/>
      <c r="I8" s="413"/>
      <c r="J8" s="413"/>
      <c r="K8" s="413"/>
      <c r="L8" s="413"/>
      <c r="M8" s="413"/>
      <c r="N8" s="413"/>
    </row>
    <row r="9" spans="1:14" x14ac:dyDescent="0.2">
      <c r="A9" s="413"/>
      <c r="B9" s="413"/>
      <c r="C9" s="413"/>
      <c r="D9" s="413"/>
      <c r="E9" s="413"/>
      <c r="F9" s="413"/>
      <c r="G9" s="413"/>
      <c r="H9" s="413"/>
      <c r="I9" s="413"/>
      <c r="J9" s="413"/>
      <c r="K9" s="413"/>
      <c r="L9" s="413"/>
      <c r="M9" s="413"/>
      <c r="N9" s="413"/>
    </row>
    <row r="10" spans="1:14" x14ac:dyDescent="0.2">
      <c r="A10" s="413"/>
      <c r="B10" s="413"/>
      <c r="C10" s="413"/>
      <c r="D10" s="413"/>
      <c r="E10" s="413"/>
      <c r="F10" s="413"/>
      <c r="G10" s="413"/>
      <c r="H10" s="413"/>
      <c r="I10" s="413"/>
      <c r="J10" s="413"/>
      <c r="K10" s="413"/>
      <c r="L10" s="413"/>
      <c r="M10" s="413"/>
      <c r="N10" s="413"/>
    </row>
    <row r="11" spans="1:14" x14ac:dyDescent="0.2">
      <c r="A11" s="413"/>
      <c r="B11" s="413"/>
      <c r="C11" s="413"/>
      <c r="D11" s="413"/>
      <c r="E11" s="413"/>
      <c r="F11" s="413"/>
      <c r="G11" s="413"/>
      <c r="H11" s="413"/>
      <c r="I11" s="413"/>
      <c r="J11" s="413"/>
      <c r="K11" s="413"/>
      <c r="L11" s="413"/>
      <c r="M11" s="413"/>
      <c r="N11" s="413"/>
    </row>
    <row r="12" spans="1:14" x14ac:dyDescent="0.2">
      <c r="A12" s="413"/>
      <c r="B12" s="413"/>
      <c r="C12" s="413"/>
      <c r="D12" s="413"/>
      <c r="E12" s="413"/>
      <c r="F12" s="413"/>
      <c r="G12" s="413"/>
      <c r="H12" s="413"/>
      <c r="I12" s="413"/>
      <c r="J12" s="413"/>
      <c r="K12" s="413"/>
      <c r="L12" s="413"/>
      <c r="M12" s="413"/>
      <c r="N12" s="413"/>
    </row>
    <row r="13" spans="1:14" x14ac:dyDescent="0.2">
      <c r="A13" s="413"/>
      <c r="B13" s="413"/>
      <c r="C13" s="413"/>
      <c r="D13" s="413"/>
      <c r="E13" s="413"/>
      <c r="F13" s="413"/>
      <c r="G13" s="413"/>
      <c r="H13" s="413"/>
      <c r="I13" s="413"/>
      <c r="J13" s="413"/>
      <c r="K13" s="413"/>
      <c r="L13" s="413"/>
      <c r="M13" s="413"/>
      <c r="N13" s="413"/>
    </row>
    <row r="14" spans="1:14" x14ac:dyDescent="0.2">
      <c r="A14" s="413"/>
      <c r="B14" s="413"/>
      <c r="C14" s="413"/>
      <c r="D14" s="413"/>
      <c r="E14" s="413"/>
      <c r="F14" s="413"/>
      <c r="G14" s="413"/>
      <c r="H14" s="413"/>
      <c r="I14" s="413"/>
      <c r="J14" s="413"/>
      <c r="K14" s="413"/>
      <c r="L14" s="413"/>
      <c r="M14" s="413"/>
      <c r="N14" s="413"/>
    </row>
    <row r="15" spans="1:14" x14ac:dyDescent="0.2">
      <c r="A15" s="413"/>
      <c r="B15" s="413"/>
      <c r="C15" s="413"/>
      <c r="D15" s="413"/>
      <c r="E15" s="413"/>
      <c r="F15" s="413"/>
      <c r="G15" s="413"/>
      <c r="H15" s="413"/>
      <c r="I15" s="413"/>
      <c r="J15" s="413"/>
      <c r="K15" s="413"/>
      <c r="L15" s="413"/>
      <c r="M15" s="413"/>
      <c r="N15" s="413"/>
    </row>
    <row r="16" spans="1:14" x14ac:dyDescent="0.2">
      <c r="A16" s="413"/>
      <c r="B16" s="413"/>
      <c r="C16" s="413"/>
      <c r="D16" s="413"/>
      <c r="E16" s="413"/>
      <c r="F16" s="413"/>
      <c r="G16" s="413"/>
      <c r="H16" s="413"/>
      <c r="I16" s="413"/>
      <c r="J16" s="413"/>
      <c r="K16" s="413"/>
      <c r="L16" s="413"/>
      <c r="M16" s="413"/>
      <c r="N16" s="413"/>
    </row>
    <row r="17" spans="1:14" x14ac:dyDescent="0.2">
      <c r="A17" s="413"/>
      <c r="B17" s="413"/>
      <c r="C17" s="413"/>
      <c r="D17" s="413"/>
      <c r="E17" s="413"/>
      <c r="F17" s="413"/>
      <c r="G17" s="413"/>
      <c r="H17" s="413"/>
      <c r="I17" s="413"/>
      <c r="J17" s="413"/>
      <c r="K17" s="413"/>
      <c r="L17" s="413"/>
      <c r="M17" s="413"/>
      <c r="N17" s="413"/>
    </row>
    <row r="18" spans="1:14" x14ac:dyDescent="0.2">
      <c r="A18" s="413"/>
      <c r="B18" s="413"/>
      <c r="C18" s="413"/>
      <c r="D18" s="413"/>
      <c r="E18" s="413"/>
      <c r="F18" s="413"/>
      <c r="G18" s="413"/>
      <c r="H18" s="413"/>
      <c r="I18" s="413"/>
      <c r="J18" s="413"/>
      <c r="K18" s="413"/>
      <c r="L18" s="413"/>
      <c r="M18" s="413"/>
      <c r="N18" s="413"/>
    </row>
    <row r="19" spans="1:14" x14ac:dyDescent="0.2">
      <c r="A19" s="413"/>
      <c r="B19" s="413"/>
      <c r="C19" s="413"/>
      <c r="D19" s="413"/>
      <c r="E19" s="413"/>
      <c r="F19" s="413"/>
      <c r="G19" s="413"/>
      <c r="H19" s="413"/>
      <c r="I19" s="413"/>
      <c r="J19" s="413"/>
      <c r="K19" s="413"/>
      <c r="L19" s="413"/>
      <c r="M19" s="413"/>
      <c r="N19" s="413"/>
    </row>
    <row r="20" spans="1:14" x14ac:dyDescent="0.2">
      <c r="A20" s="413"/>
      <c r="B20" s="413"/>
      <c r="C20" s="413"/>
      <c r="D20" s="413"/>
      <c r="E20" s="413"/>
      <c r="F20" s="413"/>
      <c r="G20" s="413"/>
      <c r="H20" s="413"/>
      <c r="I20" s="413"/>
      <c r="J20" s="413"/>
      <c r="K20" s="413"/>
      <c r="L20" s="413"/>
      <c r="M20" s="413"/>
      <c r="N20" s="413"/>
    </row>
    <row r="21" spans="1:14" x14ac:dyDescent="0.2">
      <c r="A21" s="413"/>
      <c r="B21" s="413"/>
      <c r="C21" s="413"/>
      <c r="D21" s="413"/>
      <c r="E21" s="413"/>
      <c r="F21" s="413"/>
      <c r="G21" s="413"/>
      <c r="H21" s="413"/>
      <c r="I21" s="413"/>
      <c r="J21" s="413"/>
      <c r="K21" s="413"/>
      <c r="L21" s="413"/>
      <c r="M21" s="413"/>
      <c r="N21" s="413"/>
    </row>
    <row r="22" spans="1:14" x14ac:dyDescent="0.2">
      <c r="A22" s="413"/>
      <c r="B22" s="413"/>
      <c r="C22" s="413"/>
      <c r="D22" s="413"/>
      <c r="E22" s="413"/>
      <c r="F22" s="413"/>
      <c r="G22" s="413"/>
      <c r="H22" s="413"/>
      <c r="I22" s="413"/>
      <c r="J22" s="413"/>
      <c r="K22" s="413"/>
      <c r="L22" s="413"/>
      <c r="M22" s="413"/>
      <c r="N22" s="413"/>
    </row>
    <row r="23" spans="1:14" x14ac:dyDescent="0.2">
      <c r="A23" s="413"/>
      <c r="B23" s="413"/>
      <c r="C23" s="413"/>
      <c r="D23" s="413"/>
      <c r="E23" s="413"/>
      <c r="F23" s="413"/>
      <c r="G23" s="413"/>
      <c r="H23" s="413"/>
      <c r="I23" s="413"/>
      <c r="J23" s="413"/>
      <c r="K23" s="413"/>
      <c r="L23" s="413"/>
      <c r="M23" s="413"/>
      <c r="N23" s="413"/>
    </row>
    <row r="24" spans="1:14" x14ac:dyDescent="0.2">
      <c r="A24" s="413"/>
      <c r="B24" s="413"/>
      <c r="C24" s="413"/>
      <c r="D24" s="413"/>
      <c r="E24" s="413"/>
      <c r="F24" s="413"/>
      <c r="G24" s="413"/>
      <c r="H24" s="413"/>
      <c r="I24" s="413"/>
      <c r="J24" s="413"/>
      <c r="K24" s="413"/>
      <c r="L24" s="413"/>
      <c r="M24" s="413"/>
      <c r="N24" s="413"/>
    </row>
    <row r="25" spans="1:14" x14ac:dyDescent="0.2">
      <c r="A25" s="413"/>
      <c r="B25" s="413"/>
      <c r="C25" s="413"/>
      <c r="D25" s="413"/>
      <c r="E25" s="413"/>
      <c r="F25" s="413"/>
      <c r="G25" s="413"/>
      <c r="H25" s="413"/>
      <c r="I25" s="413"/>
      <c r="J25" s="413"/>
      <c r="K25" s="413"/>
      <c r="L25" s="413"/>
      <c r="M25" s="413"/>
      <c r="N25" s="413"/>
    </row>
    <row r="26" spans="1:14" x14ac:dyDescent="0.2">
      <c r="A26" s="413"/>
      <c r="B26" s="413"/>
      <c r="C26" s="413"/>
      <c r="D26" s="413"/>
      <c r="E26" s="413"/>
      <c r="F26" s="413"/>
      <c r="G26" s="413"/>
      <c r="H26" s="413"/>
      <c r="I26" s="413"/>
      <c r="J26" s="413"/>
      <c r="K26" s="413"/>
      <c r="L26" s="413"/>
      <c r="M26" s="413"/>
      <c r="N26" s="413"/>
    </row>
    <row r="27" spans="1:14" x14ac:dyDescent="0.2">
      <c r="A27" s="413"/>
      <c r="B27" s="413"/>
      <c r="C27" s="413"/>
      <c r="D27" s="413"/>
      <c r="E27" s="413"/>
      <c r="F27" s="413"/>
      <c r="G27" s="413"/>
      <c r="H27" s="413"/>
      <c r="I27" s="413"/>
      <c r="J27" s="413"/>
      <c r="K27" s="413"/>
      <c r="L27" s="413"/>
      <c r="M27" s="413"/>
      <c r="N27" s="413"/>
    </row>
    <row r="28" spans="1:14" x14ac:dyDescent="0.2">
      <c r="A28" s="413"/>
      <c r="B28" s="413"/>
      <c r="C28" s="413"/>
      <c r="D28" s="413"/>
      <c r="E28" s="413"/>
      <c r="F28" s="413"/>
      <c r="G28" s="413"/>
      <c r="H28" s="413"/>
      <c r="I28" s="413"/>
      <c r="J28" s="413"/>
      <c r="K28" s="413"/>
      <c r="L28" s="413"/>
      <c r="M28" s="413"/>
      <c r="N28" s="413"/>
    </row>
    <row r="29" spans="1:14" x14ac:dyDescent="0.2">
      <c r="A29" s="413"/>
      <c r="B29" s="413"/>
      <c r="C29" s="413"/>
      <c r="D29" s="413"/>
      <c r="E29" s="413"/>
      <c r="F29" s="413"/>
      <c r="G29" s="413"/>
      <c r="H29" s="413"/>
      <c r="I29" s="413"/>
      <c r="J29" s="413"/>
      <c r="K29" s="413"/>
      <c r="L29" s="413"/>
      <c r="M29" s="413"/>
      <c r="N29" s="413"/>
    </row>
    <row r="30" spans="1:14" ht="15.75" x14ac:dyDescent="0.25">
      <c r="A30" s="133" t="s">
        <v>489</v>
      </c>
      <c r="B30" s="134"/>
      <c r="C30" s="135"/>
      <c r="D30" s="135"/>
      <c r="E30" s="136"/>
      <c r="F30" s="136"/>
      <c r="G30" s="136"/>
      <c r="H30" s="136"/>
      <c r="I30" s="137"/>
    </row>
    <row r="31" spans="1:14" x14ac:dyDescent="0.2">
      <c r="A31" s="138"/>
      <c r="B31" s="134"/>
      <c r="C31" s="135"/>
      <c r="D31" s="135"/>
      <c r="E31" s="136"/>
      <c r="F31" s="136"/>
      <c r="G31" s="136"/>
      <c r="H31" s="136"/>
      <c r="I31" s="137"/>
    </row>
    <row r="32" spans="1:14" x14ac:dyDescent="0.2">
      <c r="A32" s="418" t="s">
        <v>446</v>
      </c>
      <c r="B32" s="418"/>
      <c r="C32" s="418"/>
      <c r="D32" s="418"/>
      <c r="E32" s="418"/>
      <c r="F32" s="418"/>
      <c r="G32" s="418"/>
      <c r="H32" s="173"/>
      <c r="I32" s="173"/>
    </row>
    <row r="33" spans="1:9" ht="13.5" thickBot="1" x14ac:dyDescent="0.25">
      <c r="A33" s="139"/>
      <c r="B33" s="140"/>
      <c r="C33" s="141"/>
      <c r="D33" s="141"/>
      <c r="E33" s="142"/>
      <c r="F33" s="142"/>
      <c r="G33" s="142"/>
      <c r="H33" s="175"/>
      <c r="I33" s="137"/>
    </row>
    <row r="34" spans="1:9" ht="36.75" thickBot="1" x14ac:dyDescent="0.25">
      <c r="A34" s="414" t="s">
        <v>490</v>
      </c>
      <c r="B34" s="415"/>
      <c r="C34" s="143" t="s">
        <v>447</v>
      </c>
      <c r="D34" s="144" t="s">
        <v>494</v>
      </c>
      <c r="E34" s="144" t="s">
        <v>495</v>
      </c>
      <c r="F34" s="144" t="s">
        <v>485</v>
      </c>
      <c r="G34" s="174" t="s">
        <v>448</v>
      </c>
      <c r="H34" s="176"/>
    </row>
    <row r="35" spans="1:9" x14ac:dyDescent="0.2">
      <c r="A35" s="416" t="s">
        <v>449</v>
      </c>
      <c r="B35" s="417"/>
      <c r="C35" s="145" t="s">
        <v>450</v>
      </c>
      <c r="D35" s="146">
        <f>SUM(D36:D37)</f>
        <v>597051</v>
      </c>
      <c r="E35" s="146">
        <f>SUM(E36:E37)</f>
        <v>597051</v>
      </c>
      <c r="F35" s="146">
        <f>SUM(F36:F37)</f>
        <v>0</v>
      </c>
      <c r="G35" s="147"/>
    </row>
    <row r="36" spans="1:9" x14ac:dyDescent="0.2">
      <c r="A36" s="407" t="s">
        <v>451</v>
      </c>
      <c r="B36" s="408"/>
      <c r="C36" s="148" t="s">
        <v>452</v>
      </c>
      <c r="D36" s="149">
        <v>589339</v>
      </c>
      <c r="E36" s="149">
        <v>589339</v>
      </c>
      <c r="F36" s="149">
        <f>+E36-D36</f>
        <v>0</v>
      </c>
      <c r="G36" s="150"/>
    </row>
    <row r="37" spans="1:9" ht="28.15" customHeight="1" x14ac:dyDescent="0.2">
      <c r="A37" s="407" t="s">
        <v>453</v>
      </c>
      <c r="B37" s="408"/>
      <c r="C37" s="148" t="s">
        <v>454</v>
      </c>
      <c r="D37" s="149">
        <v>7712</v>
      </c>
      <c r="E37" s="149">
        <v>7712</v>
      </c>
      <c r="F37" s="149">
        <f>+E37-D37</f>
        <v>0</v>
      </c>
      <c r="G37" s="151"/>
    </row>
    <row r="38" spans="1:9" x14ac:dyDescent="0.2">
      <c r="A38" s="171"/>
      <c r="B38" s="172"/>
      <c r="C38" s="153"/>
      <c r="D38" s="154"/>
      <c r="E38" s="154"/>
      <c r="F38" s="155"/>
      <c r="G38" s="156"/>
    </row>
    <row r="39" spans="1:9" x14ac:dyDescent="0.2">
      <c r="A39" s="409" t="s">
        <v>455</v>
      </c>
      <c r="B39" s="410"/>
      <c r="C39" s="157" t="s">
        <v>456</v>
      </c>
      <c r="D39" s="158">
        <f>SUM(D40:D46)</f>
        <v>711826</v>
      </c>
      <c r="E39" s="158">
        <f>SUM(E40:E46)</f>
        <v>711826</v>
      </c>
      <c r="F39" s="158">
        <f>SUM(F40:F46)</f>
        <v>0</v>
      </c>
      <c r="G39" s="159"/>
    </row>
    <row r="40" spans="1:9" ht="24" x14ac:dyDescent="0.2">
      <c r="A40" s="411" t="s">
        <v>457</v>
      </c>
      <c r="B40" s="412"/>
      <c r="C40" s="148" t="s">
        <v>458</v>
      </c>
      <c r="D40" s="149">
        <v>209339</v>
      </c>
      <c r="E40" s="149">
        <v>211050</v>
      </c>
      <c r="F40" s="149">
        <f t="shared" ref="F40:F46" si="0">+E40-D40</f>
        <v>1711</v>
      </c>
      <c r="G40" s="151" t="s">
        <v>493</v>
      </c>
    </row>
    <row r="41" spans="1:9" x14ac:dyDescent="0.2">
      <c r="A41" s="401" t="s">
        <v>459</v>
      </c>
      <c r="B41" s="402"/>
      <c r="C41" s="160" t="s">
        <v>460</v>
      </c>
      <c r="D41" s="149">
        <v>238312</v>
      </c>
      <c r="E41" s="149">
        <v>238312</v>
      </c>
      <c r="F41" s="149">
        <f t="shared" si="0"/>
        <v>0</v>
      </c>
      <c r="G41" s="151"/>
    </row>
    <row r="42" spans="1:9" x14ac:dyDescent="0.2">
      <c r="A42" s="401" t="s">
        <v>461</v>
      </c>
      <c r="B42" s="402"/>
      <c r="C42" s="160" t="s">
        <v>462</v>
      </c>
      <c r="D42" s="149">
        <v>191535</v>
      </c>
      <c r="E42" s="149">
        <v>191535</v>
      </c>
      <c r="F42" s="149">
        <f t="shared" si="0"/>
        <v>0</v>
      </c>
      <c r="G42" s="151"/>
    </row>
    <row r="43" spans="1:9" ht="24" x14ac:dyDescent="0.2">
      <c r="A43" s="401" t="s">
        <v>463</v>
      </c>
      <c r="B43" s="402"/>
      <c r="C43" s="160" t="s">
        <v>464</v>
      </c>
      <c r="D43" s="149">
        <v>67785</v>
      </c>
      <c r="E43" s="149">
        <v>66074</v>
      </c>
      <c r="F43" s="149">
        <f t="shared" si="0"/>
        <v>-1711</v>
      </c>
      <c r="G43" s="151" t="s">
        <v>493</v>
      </c>
    </row>
    <row r="44" spans="1:9" x14ac:dyDescent="0.2">
      <c r="A44" s="401" t="s">
        <v>465</v>
      </c>
      <c r="B44" s="402"/>
      <c r="C44" s="160" t="s">
        <v>466</v>
      </c>
      <c r="D44" s="149">
        <v>46</v>
      </c>
      <c r="E44" s="149">
        <v>46</v>
      </c>
      <c r="F44" s="149">
        <f t="shared" si="0"/>
        <v>0</v>
      </c>
      <c r="G44" s="151"/>
    </row>
    <row r="45" spans="1:9" x14ac:dyDescent="0.2">
      <c r="A45" s="401" t="s">
        <v>467</v>
      </c>
      <c r="B45" s="402"/>
      <c r="C45" s="160" t="s">
        <v>468</v>
      </c>
      <c r="D45" s="149">
        <v>0</v>
      </c>
      <c r="E45" s="149">
        <v>0</v>
      </c>
      <c r="F45" s="149">
        <f t="shared" si="0"/>
        <v>0</v>
      </c>
      <c r="G45" s="150"/>
    </row>
    <row r="46" spans="1:9" x14ac:dyDescent="0.2">
      <c r="A46" s="401" t="s">
        <v>469</v>
      </c>
      <c r="B46" s="402"/>
      <c r="C46" s="160" t="s">
        <v>470</v>
      </c>
      <c r="D46" s="149">
        <v>4809</v>
      </c>
      <c r="E46" s="149">
        <v>4809</v>
      </c>
      <c r="F46" s="149">
        <f t="shared" si="0"/>
        <v>0</v>
      </c>
      <c r="G46" s="151"/>
    </row>
    <row r="47" spans="1:9" x14ac:dyDescent="0.2">
      <c r="A47" s="152"/>
      <c r="C47" s="153"/>
      <c r="D47" s="154"/>
      <c r="E47" s="154"/>
      <c r="F47" s="155"/>
      <c r="G47" s="156"/>
    </row>
    <row r="48" spans="1:9" ht="120" x14ac:dyDescent="0.2">
      <c r="A48" s="161" t="s">
        <v>471</v>
      </c>
      <c r="B48" s="162"/>
      <c r="C48" s="157" t="s">
        <v>472</v>
      </c>
      <c r="D48" s="158">
        <v>26652</v>
      </c>
      <c r="E48" s="158">
        <v>22271</v>
      </c>
      <c r="F48" s="158">
        <f>+E48-D48</f>
        <v>-4381</v>
      </c>
      <c r="G48" s="163" t="s">
        <v>496</v>
      </c>
    </row>
    <row r="49" spans="1:7" x14ac:dyDescent="0.2">
      <c r="A49" s="152"/>
      <c r="C49" s="153"/>
      <c r="D49" s="154"/>
      <c r="E49" s="154"/>
      <c r="F49" s="155"/>
      <c r="G49" s="156"/>
    </row>
    <row r="50" spans="1:7" ht="72" x14ac:dyDescent="0.2">
      <c r="A50" s="405" t="s">
        <v>473</v>
      </c>
      <c r="B50" s="406"/>
      <c r="C50" s="157" t="s">
        <v>474</v>
      </c>
      <c r="D50" s="158">
        <v>42286</v>
      </c>
      <c r="E50" s="158">
        <v>37905</v>
      </c>
      <c r="F50" s="158">
        <f>+E50-D50</f>
        <v>-4381</v>
      </c>
      <c r="G50" s="163" t="s">
        <v>492</v>
      </c>
    </row>
    <row r="51" spans="1:7" x14ac:dyDescent="0.2">
      <c r="A51" s="152"/>
      <c r="C51" s="153"/>
      <c r="D51" s="154"/>
      <c r="E51" s="154"/>
      <c r="F51" s="155"/>
      <c r="G51" s="156"/>
    </row>
    <row r="52" spans="1:7" ht="24" x14ac:dyDescent="0.2">
      <c r="A52" s="405" t="s">
        <v>475</v>
      </c>
      <c r="B52" s="406"/>
      <c r="C52" s="157" t="s">
        <v>476</v>
      </c>
      <c r="D52" s="158">
        <f>+D35+D48</f>
        <v>623703</v>
      </c>
      <c r="E52" s="158">
        <f>+E35+E48</f>
        <v>619322</v>
      </c>
      <c r="F52" s="158">
        <f>+E52-D52</f>
        <v>-4381</v>
      </c>
      <c r="G52" s="163" t="s">
        <v>491</v>
      </c>
    </row>
    <row r="53" spans="1:7" x14ac:dyDescent="0.2">
      <c r="A53" s="164"/>
      <c r="C53" s="153"/>
      <c r="D53" s="165"/>
      <c r="E53" s="165"/>
      <c r="F53" s="166"/>
      <c r="G53" s="167"/>
    </row>
    <row r="54" spans="1:7" ht="24" x14ac:dyDescent="0.2">
      <c r="A54" s="405" t="s">
        <v>477</v>
      </c>
      <c r="B54" s="406"/>
      <c r="C54" s="157" t="s">
        <v>478</v>
      </c>
      <c r="D54" s="158">
        <f>+D39+D50</f>
        <v>754112</v>
      </c>
      <c r="E54" s="158">
        <f>+E39+E50</f>
        <v>749731</v>
      </c>
      <c r="F54" s="158">
        <f>+E54-D54</f>
        <v>-4381</v>
      </c>
      <c r="G54" s="163" t="s">
        <v>491</v>
      </c>
    </row>
    <row r="55" spans="1:7" x14ac:dyDescent="0.2">
      <c r="A55" s="152"/>
      <c r="C55" s="153"/>
      <c r="D55" s="154"/>
      <c r="E55" s="154"/>
      <c r="F55" s="155"/>
      <c r="G55" s="156"/>
    </row>
    <row r="56" spans="1:7" x14ac:dyDescent="0.2">
      <c r="A56" s="405" t="s">
        <v>479</v>
      </c>
      <c r="B56" s="406"/>
      <c r="C56" s="157" t="s">
        <v>480</v>
      </c>
      <c r="D56" s="158">
        <f>+D52-D54</f>
        <v>-130409</v>
      </c>
      <c r="E56" s="158">
        <f>+E52-E54</f>
        <v>-130409</v>
      </c>
      <c r="F56" s="158">
        <f>+E56-D56</f>
        <v>0</v>
      </c>
      <c r="G56" s="159"/>
    </row>
    <row r="57" spans="1:7" x14ac:dyDescent="0.2">
      <c r="A57" s="152"/>
      <c r="C57" s="153"/>
      <c r="D57" s="154"/>
      <c r="E57" s="154"/>
      <c r="F57" s="155"/>
      <c r="G57" s="156"/>
    </row>
    <row r="58" spans="1:7" x14ac:dyDescent="0.2">
      <c r="A58" s="405" t="s">
        <v>481</v>
      </c>
      <c r="B58" s="406"/>
      <c r="C58" s="157" t="s">
        <v>482</v>
      </c>
      <c r="D58" s="158">
        <v>0</v>
      </c>
      <c r="E58" s="158">
        <v>0</v>
      </c>
      <c r="F58" s="158">
        <f>+E58-D58</f>
        <v>0</v>
      </c>
      <c r="G58" s="159"/>
    </row>
    <row r="59" spans="1:7" x14ac:dyDescent="0.2">
      <c r="A59" s="152"/>
      <c r="C59" s="153"/>
      <c r="D59" s="154"/>
      <c r="E59" s="154"/>
      <c r="F59" s="155"/>
      <c r="G59" s="156"/>
    </row>
    <row r="60" spans="1:7" ht="13.5" thickBot="1" x14ac:dyDescent="0.25">
      <c r="A60" s="403" t="s">
        <v>483</v>
      </c>
      <c r="B60" s="404"/>
      <c r="C60" s="168" t="s">
        <v>484</v>
      </c>
      <c r="D60" s="169">
        <f>+D56-D58</f>
        <v>-130409</v>
      </c>
      <c r="E60" s="169">
        <f>+E56-E58</f>
        <v>-130409</v>
      </c>
      <c r="F60" s="169">
        <f>+E60-D60</f>
        <v>0</v>
      </c>
      <c r="G60" s="170"/>
    </row>
    <row r="62" spans="1:7" ht="15.75" x14ac:dyDescent="0.25">
      <c r="A62" s="177" t="s">
        <v>497</v>
      </c>
      <c r="B62" s="137"/>
      <c r="C62" s="137"/>
      <c r="D62" s="137"/>
      <c r="E62" s="137"/>
      <c r="F62" s="137"/>
      <c r="G62" s="137"/>
    </row>
    <row r="63" spans="1:7" x14ac:dyDescent="0.2">
      <c r="A63" s="178"/>
      <c r="B63" s="137"/>
      <c r="C63" s="137"/>
      <c r="D63" s="137"/>
      <c r="E63" s="137"/>
      <c r="F63" s="137"/>
      <c r="G63" s="137"/>
    </row>
    <row r="64" spans="1:7" x14ac:dyDescent="0.2">
      <c r="A64" s="179" t="s">
        <v>498</v>
      </c>
      <c r="B64" s="137"/>
      <c r="C64" s="137"/>
      <c r="D64" s="137"/>
      <c r="E64" s="137"/>
      <c r="F64" s="137"/>
      <c r="G64" s="137"/>
    </row>
    <row r="65" spans="1:7" ht="15" x14ac:dyDescent="0.2">
      <c r="A65" s="180"/>
      <c r="B65" s="137"/>
      <c r="C65" s="137"/>
      <c r="D65" s="137"/>
      <c r="E65" s="137"/>
      <c r="F65" s="137"/>
      <c r="G65" s="137"/>
    </row>
    <row r="66" spans="1:7" ht="24.75" customHeight="1" x14ac:dyDescent="0.2">
      <c r="A66" s="419" t="s">
        <v>499</v>
      </c>
      <c r="B66" s="419"/>
      <c r="C66" s="419"/>
      <c r="D66" s="419"/>
      <c r="E66" s="419"/>
      <c r="F66" s="419"/>
      <c r="G66" s="419"/>
    </row>
    <row r="67" spans="1:7" x14ac:dyDescent="0.2">
      <c r="A67" s="420" t="s">
        <v>500</v>
      </c>
      <c r="B67" s="420"/>
      <c r="C67" s="420"/>
      <c r="D67" s="420"/>
      <c r="E67" s="420"/>
      <c r="F67" s="420"/>
      <c r="G67" s="420"/>
    </row>
    <row r="68" spans="1:7" ht="24" x14ac:dyDescent="0.2">
      <c r="A68" s="181" t="s">
        <v>501</v>
      </c>
      <c r="B68" s="137"/>
      <c r="C68" s="137"/>
      <c r="D68" s="137"/>
      <c r="E68" s="137"/>
      <c r="F68" s="137"/>
      <c r="G68" s="137"/>
    </row>
    <row r="69" spans="1:7" x14ac:dyDescent="0.2">
      <c r="A69" s="137"/>
      <c r="B69" s="137"/>
      <c r="C69" s="137"/>
      <c r="D69" s="137"/>
      <c r="E69" s="137"/>
      <c r="F69" s="137"/>
      <c r="G69" s="137"/>
    </row>
    <row r="70" spans="1:7" x14ac:dyDescent="0.2">
      <c r="A70" s="179" t="s">
        <v>502</v>
      </c>
      <c r="B70" s="137"/>
      <c r="C70" s="137"/>
      <c r="D70" s="137"/>
      <c r="E70" s="137"/>
      <c r="F70" s="137"/>
      <c r="G70" s="137"/>
    </row>
    <row r="71" spans="1:7" x14ac:dyDescent="0.2">
      <c r="A71" s="182" t="s">
        <v>503</v>
      </c>
      <c r="B71" s="137"/>
      <c r="C71" s="137"/>
      <c r="D71" s="137"/>
      <c r="E71" s="137"/>
      <c r="F71" s="137"/>
      <c r="G71" s="137"/>
    </row>
    <row r="72" spans="1:7" ht="34.5" customHeight="1" x14ac:dyDescent="0.2">
      <c r="A72" s="419" t="s">
        <v>562</v>
      </c>
      <c r="B72" s="419"/>
      <c r="C72" s="419"/>
      <c r="D72" s="419"/>
      <c r="E72" s="419"/>
      <c r="F72" s="419"/>
      <c r="G72" s="419"/>
    </row>
    <row r="73" spans="1:7" x14ac:dyDescent="0.2">
      <c r="A73" s="181"/>
      <c r="B73" s="137"/>
      <c r="C73" s="137"/>
      <c r="D73" s="137"/>
      <c r="E73" s="137"/>
      <c r="F73" s="137"/>
      <c r="G73" s="137"/>
    </row>
    <row r="74" spans="1:7" x14ac:dyDescent="0.2">
      <c r="A74" s="182" t="s">
        <v>563</v>
      </c>
      <c r="B74" s="137"/>
      <c r="C74" s="137"/>
      <c r="D74" s="137"/>
      <c r="E74" s="137"/>
      <c r="F74" s="137"/>
      <c r="G74" s="137"/>
    </row>
    <row r="75" spans="1:7" x14ac:dyDescent="0.2">
      <c r="A75" s="419" t="s">
        <v>565</v>
      </c>
      <c r="B75" s="419"/>
      <c r="C75" s="419"/>
      <c r="D75" s="419"/>
      <c r="E75" s="419"/>
      <c r="F75" s="419"/>
      <c r="G75" s="419"/>
    </row>
    <row r="76" spans="1:7" x14ac:dyDescent="0.2">
      <c r="A76" s="181"/>
      <c r="B76" s="137"/>
      <c r="C76" s="137"/>
      <c r="D76" s="137"/>
      <c r="E76" s="137"/>
      <c r="F76" s="137"/>
      <c r="G76" s="137"/>
    </row>
    <row r="77" spans="1:7" x14ac:dyDescent="0.2">
      <c r="A77" s="182" t="s">
        <v>564</v>
      </c>
      <c r="B77" s="137"/>
      <c r="C77" s="137"/>
      <c r="D77" s="137"/>
      <c r="E77" s="137"/>
      <c r="F77" s="137"/>
      <c r="G77" s="137"/>
    </row>
    <row r="78" spans="1:7" ht="27.75" customHeight="1" x14ac:dyDescent="0.2">
      <c r="A78" s="419" t="s">
        <v>566</v>
      </c>
      <c r="B78" s="419"/>
      <c r="C78" s="419"/>
      <c r="D78" s="419"/>
      <c r="E78" s="419"/>
      <c r="F78" s="419"/>
      <c r="G78" s="419"/>
    </row>
    <row r="79" spans="1:7" x14ac:dyDescent="0.2">
      <c r="A79" s="181"/>
      <c r="B79" s="137"/>
      <c r="C79" s="137"/>
      <c r="D79" s="137"/>
      <c r="E79" s="137"/>
      <c r="F79" s="137"/>
      <c r="G79" s="137"/>
    </row>
    <row r="80" spans="1:7" x14ac:dyDescent="0.2">
      <c r="A80" s="182" t="s">
        <v>567</v>
      </c>
      <c r="B80" s="137"/>
      <c r="C80" s="137"/>
      <c r="D80" s="137"/>
      <c r="E80" s="137"/>
      <c r="F80" s="137"/>
      <c r="G80" s="137"/>
    </row>
    <row r="81" spans="1:7" ht="26.25" customHeight="1" x14ac:dyDescent="0.2">
      <c r="A81" s="419" t="s">
        <v>504</v>
      </c>
      <c r="B81" s="419"/>
      <c r="C81" s="419"/>
      <c r="D81" s="419"/>
      <c r="E81" s="419"/>
      <c r="F81" s="419"/>
      <c r="G81" s="419"/>
    </row>
    <row r="82" spans="1:7" ht="30" customHeight="1" x14ac:dyDescent="0.2">
      <c r="A82" s="419" t="s">
        <v>505</v>
      </c>
      <c r="B82" s="419"/>
      <c r="C82" s="419"/>
      <c r="D82" s="419"/>
      <c r="E82" s="419"/>
      <c r="F82" s="419"/>
      <c r="G82" s="419"/>
    </row>
    <row r="83" spans="1:7" ht="14.25" customHeight="1" x14ac:dyDescent="0.2">
      <c r="A83" s="419" t="s">
        <v>506</v>
      </c>
      <c r="B83" s="419"/>
      <c r="C83" s="419"/>
      <c r="D83" s="419"/>
      <c r="E83" s="419"/>
      <c r="F83" s="419"/>
      <c r="G83" s="419"/>
    </row>
    <row r="84" spans="1:7" x14ac:dyDescent="0.2">
      <c r="A84" s="419" t="s">
        <v>558</v>
      </c>
      <c r="B84" s="419"/>
      <c r="C84" s="419"/>
      <c r="D84" s="419"/>
      <c r="E84" s="419"/>
      <c r="F84" s="419"/>
      <c r="G84" s="419"/>
    </row>
    <row r="85" spans="1:7" x14ac:dyDescent="0.2">
      <c r="A85" s="419" t="s">
        <v>507</v>
      </c>
      <c r="B85" s="419"/>
      <c r="C85" s="419"/>
      <c r="D85" s="419"/>
      <c r="E85" s="419"/>
      <c r="F85" s="419"/>
      <c r="G85" s="419"/>
    </row>
    <row r="86" spans="1:7" x14ac:dyDescent="0.2">
      <c r="A86" s="137"/>
      <c r="B86" s="137"/>
      <c r="C86" s="137"/>
      <c r="D86" s="137"/>
      <c r="E86" s="137"/>
      <c r="F86" s="137"/>
      <c r="G86" s="137"/>
    </row>
    <row r="87" spans="1:7" x14ac:dyDescent="0.2">
      <c r="A87" s="421" t="s">
        <v>508</v>
      </c>
      <c r="B87" s="421"/>
      <c r="C87" s="421"/>
      <c r="D87" s="421"/>
      <c r="E87" s="421"/>
      <c r="F87" s="421"/>
      <c r="G87" s="421"/>
    </row>
    <row r="88" spans="1:7" x14ac:dyDescent="0.2">
      <c r="A88" s="181"/>
      <c r="B88" s="137"/>
      <c r="C88" s="137"/>
      <c r="D88" s="137"/>
      <c r="E88" s="137"/>
      <c r="F88" s="137"/>
      <c r="G88" s="137"/>
    </row>
    <row r="89" spans="1:7" x14ac:dyDescent="0.2">
      <c r="A89" s="420" t="s">
        <v>509</v>
      </c>
      <c r="B89" s="420"/>
      <c r="C89" s="420"/>
      <c r="D89" s="420"/>
      <c r="E89" s="420"/>
      <c r="F89" s="420"/>
      <c r="G89" s="420"/>
    </row>
    <row r="90" spans="1:7" x14ac:dyDescent="0.2">
      <c r="A90" s="183"/>
      <c r="B90" s="137"/>
      <c r="C90" s="137"/>
      <c r="D90" s="137"/>
      <c r="E90" s="137"/>
      <c r="F90" s="137"/>
      <c r="G90" s="137"/>
    </row>
    <row r="91" spans="1:7" x14ac:dyDescent="0.2">
      <c r="A91" s="419" t="s">
        <v>560</v>
      </c>
      <c r="B91" s="419"/>
      <c r="C91" s="419"/>
      <c r="D91" s="419"/>
      <c r="E91" s="419"/>
      <c r="F91" s="419"/>
      <c r="G91" s="419"/>
    </row>
    <row r="92" spans="1:7" x14ac:dyDescent="0.2">
      <c r="A92" s="137"/>
      <c r="B92" s="137"/>
      <c r="C92" s="137"/>
      <c r="D92" s="137"/>
      <c r="E92" s="137"/>
      <c r="F92" s="137"/>
      <c r="G92" s="137"/>
    </row>
    <row r="93" spans="1:7" x14ac:dyDescent="0.2">
      <c r="A93" s="179" t="s">
        <v>510</v>
      </c>
      <c r="B93" s="137"/>
      <c r="C93" s="137"/>
      <c r="D93" s="137"/>
      <c r="E93" s="137"/>
      <c r="F93" s="137"/>
      <c r="G93" s="137"/>
    </row>
    <row r="94" spans="1:7" x14ac:dyDescent="0.2">
      <c r="A94" s="137"/>
      <c r="B94" s="137"/>
      <c r="C94" s="137"/>
      <c r="D94" s="137"/>
      <c r="E94" s="137"/>
      <c r="F94" s="137"/>
      <c r="G94" s="137"/>
    </row>
    <row r="95" spans="1:7" ht="34.5" customHeight="1" x14ac:dyDescent="0.2">
      <c r="A95" s="419" t="s">
        <v>511</v>
      </c>
      <c r="B95" s="419"/>
      <c r="C95" s="419"/>
      <c r="D95" s="419"/>
      <c r="E95" s="419"/>
      <c r="F95" s="419"/>
      <c r="G95" s="419"/>
    </row>
    <row r="96" spans="1:7" ht="24.75" customHeight="1" x14ac:dyDescent="0.2">
      <c r="A96" s="419" t="s">
        <v>512</v>
      </c>
      <c r="B96" s="419"/>
      <c r="C96" s="419"/>
      <c r="D96" s="419"/>
      <c r="E96" s="419"/>
      <c r="F96" s="419"/>
      <c r="G96" s="419"/>
    </row>
    <row r="97" spans="1:7" ht="24.75" customHeight="1" x14ac:dyDescent="0.2">
      <c r="A97" s="419" t="s">
        <v>513</v>
      </c>
      <c r="B97" s="419"/>
      <c r="C97" s="419"/>
      <c r="D97" s="419"/>
      <c r="E97" s="419"/>
      <c r="F97" s="419"/>
      <c r="G97" s="419"/>
    </row>
    <row r="98" spans="1:7" x14ac:dyDescent="0.2">
      <c r="A98" s="184"/>
      <c r="B98" s="184"/>
      <c r="C98" s="184"/>
      <c r="D98" s="184"/>
      <c r="E98" s="184"/>
      <c r="F98" s="184"/>
      <c r="G98" s="184"/>
    </row>
    <row r="99" spans="1:7" x14ac:dyDescent="0.2">
      <c r="A99" s="185" t="s">
        <v>514</v>
      </c>
      <c r="B99" s="184"/>
      <c r="C99" s="184"/>
      <c r="D99" s="184"/>
      <c r="E99" s="184"/>
      <c r="F99" s="184"/>
      <c r="G99" s="184"/>
    </row>
    <row r="100" spans="1:7" ht="27.2" customHeight="1" x14ac:dyDescent="0.2">
      <c r="A100" s="419" t="s">
        <v>515</v>
      </c>
      <c r="B100" s="419"/>
      <c r="C100" s="419"/>
      <c r="D100" s="419"/>
      <c r="E100" s="419"/>
      <c r="F100" s="419"/>
      <c r="G100" s="419"/>
    </row>
    <row r="101" spans="1:7" x14ac:dyDescent="0.2">
      <c r="A101" s="422" t="s">
        <v>516</v>
      </c>
      <c r="B101" s="422"/>
      <c r="C101" s="422"/>
      <c r="D101" s="422"/>
      <c r="E101" s="422"/>
      <c r="F101" s="422"/>
      <c r="G101" s="422"/>
    </row>
    <row r="102" spans="1:7" x14ac:dyDescent="0.2">
      <c r="A102" s="422" t="s">
        <v>517</v>
      </c>
      <c r="B102" s="422"/>
      <c r="C102" s="422"/>
      <c r="D102" s="422"/>
      <c r="E102" s="422"/>
      <c r="F102" s="422"/>
      <c r="G102" s="422"/>
    </row>
    <row r="103" spans="1:7" x14ac:dyDescent="0.2">
      <c r="A103" s="422" t="s">
        <v>518</v>
      </c>
      <c r="B103" s="422"/>
      <c r="C103" s="422"/>
      <c r="D103" s="422"/>
      <c r="E103" s="422"/>
      <c r="F103" s="422"/>
      <c r="G103" s="422"/>
    </row>
    <row r="104" spans="1:7" x14ac:dyDescent="0.2">
      <c r="A104" s="184"/>
      <c r="B104" s="184"/>
      <c r="C104" s="184"/>
      <c r="D104" s="184"/>
      <c r="E104" s="184"/>
      <c r="F104" s="184"/>
      <c r="G104" s="184"/>
    </row>
    <row r="105" spans="1:7" x14ac:dyDescent="0.2">
      <c r="A105" s="423" t="s">
        <v>519</v>
      </c>
      <c r="B105" s="423"/>
      <c r="C105" s="423"/>
      <c r="D105" s="423"/>
      <c r="E105" s="423"/>
      <c r="F105" s="423"/>
      <c r="G105" s="423"/>
    </row>
    <row r="106" spans="1:7" x14ac:dyDescent="0.2">
      <c r="A106" s="137"/>
      <c r="B106" s="137"/>
      <c r="C106" s="137"/>
      <c r="D106" s="137"/>
      <c r="E106" s="137"/>
      <c r="F106" s="137"/>
      <c r="G106" s="137"/>
    </row>
    <row r="107" spans="1:7" ht="13.5" thickBot="1" x14ac:dyDescent="0.25">
      <c r="A107" s="186" t="s">
        <v>446</v>
      </c>
      <c r="B107" s="424"/>
      <c r="C107" s="424"/>
      <c r="D107" s="424"/>
      <c r="E107" s="424"/>
      <c r="F107" s="137"/>
      <c r="G107" s="137"/>
    </row>
    <row r="108" spans="1:7" ht="13.5" thickBot="1" x14ac:dyDescent="0.25">
      <c r="A108" s="187" t="s">
        <v>520</v>
      </c>
      <c r="B108" s="188" t="s">
        <v>521</v>
      </c>
      <c r="C108" s="188" t="s">
        <v>522</v>
      </c>
      <c r="D108" s="188" t="s">
        <v>523</v>
      </c>
      <c r="E108" s="188" t="s">
        <v>524</v>
      </c>
      <c r="F108" s="137"/>
      <c r="G108" s="137"/>
    </row>
    <row r="109" spans="1:7" x14ac:dyDescent="0.2">
      <c r="A109" s="186"/>
      <c r="B109" s="189"/>
      <c r="C109" s="189"/>
      <c r="D109" s="189"/>
      <c r="E109" s="189"/>
      <c r="F109" s="137"/>
      <c r="G109" s="137"/>
    </row>
    <row r="110" spans="1:7" x14ac:dyDescent="0.2">
      <c r="A110" s="190" t="s">
        <v>525</v>
      </c>
      <c r="B110" s="191"/>
      <c r="C110" s="191"/>
      <c r="D110" s="191"/>
      <c r="E110" s="191"/>
      <c r="F110" s="137"/>
      <c r="G110" s="137"/>
    </row>
    <row r="111" spans="1:7" x14ac:dyDescent="0.2">
      <c r="A111" s="186" t="s">
        <v>526</v>
      </c>
      <c r="B111" s="192"/>
      <c r="C111" s="192"/>
      <c r="D111" s="192"/>
      <c r="E111" s="192"/>
      <c r="F111" s="137"/>
      <c r="G111" s="137"/>
    </row>
    <row r="112" spans="1:7" x14ac:dyDescent="0.2">
      <c r="A112" s="189" t="s">
        <v>527</v>
      </c>
      <c r="B112" s="193">
        <v>335</v>
      </c>
      <c r="C112" s="193" t="s">
        <v>528</v>
      </c>
      <c r="D112" s="193" t="s">
        <v>528</v>
      </c>
      <c r="E112" s="193">
        <v>335</v>
      </c>
      <c r="F112" s="137"/>
      <c r="G112" s="137"/>
    </row>
    <row r="113" spans="1:7" ht="13.5" thickBot="1" x14ac:dyDescent="0.25">
      <c r="A113" s="189" t="s">
        <v>529</v>
      </c>
      <c r="B113" s="193" t="s">
        <v>528</v>
      </c>
      <c r="C113" s="193">
        <v>140</v>
      </c>
      <c r="D113" s="193" t="s">
        <v>528</v>
      </c>
      <c r="E113" s="193">
        <v>140</v>
      </c>
      <c r="F113" s="137"/>
      <c r="G113" s="137"/>
    </row>
    <row r="114" spans="1:7" ht="13.5" thickBot="1" x14ac:dyDescent="0.25">
      <c r="A114" s="186" t="s">
        <v>530</v>
      </c>
      <c r="B114" s="188">
        <v>335</v>
      </c>
      <c r="C114" s="188">
        <v>140</v>
      </c>
      <c r="D114" s="188" t="s">
        <v>528</v>
      </c>
      <c r="E114" s="188">
        <v>475</v>
      </c>
      <c r="F114" s="137"/>
      <c r="G114" s="137"/>
    </row>
    <row r="115" spans="1:7" x14ac:dyDescent="0.2">
      <c r="A115" s="186" t="s">
        <v>531</v>
      </c>
      <c r="B115" s="193"/>
      <c r="C115" s="193"/>
      <c r="D115" s="193"/>
      <c r="E115" s="193"/>
      <c r="F115" s="137"/>
      <c r="G115" s="137"/>
    </row>
    <row r="116" spans="1:7" ht="13.5" thickBot="1" x14ac:dyDescent="0.25">
      <c r="A116" s="189" t="s">
        <v>529</v>
      </c>
      <c r="B116" s="194" t="s">
        <v>528</v>
      </c>
      <c r="C116" s="195">
        <v>17048</v>
      </c>
      <c r="D116" s="194" t="s">
        <v>528</v>
      </c>
      <c r="E116" s="195">
        <v>17048</v>
      </c>
      <c r="F116" s="137"/>
      <c r="G116" s="137"/>
    </row>
    <row r="117" spans="1:7" ht="13.5" thickBot="1" x14ac:dyDescent="0.25">
      <c r="A117" s="186" t="s">
        <v>532</v>
      </c>
      <c r="B117" s="188" t="s">
        <v>528</v>
      </c>
      <c r="C117" s="196">
        <v>17048</v>
      </c>
      <c r="D117" s="196" t="s">
        <v>528</v>
      </c>
      <c r="E117" s="196">
        <v>17048</v>
      </c>
      <c r="F117" s="137"/>
      <c r="G117" s="137"/>
    </row>
    <row r="118" spans="1:7" x14ac:dyDescent="0.2">
      <c r="A118" s="186"/>
      <c r="B118" s="189"/>
      <c r="C118" s="189"/>
      <c r="D118" s="189"/>
      <c r="E118" s="189"/>
      <c r="F118" s="137"/>
      <c r="G118" s="137"/>
    </row>
    <row r="119" spans="1:7" x14ac:dyDescent="0.2">
      <c r="A119" s="190" t="s">
        <v>533</v>
      </c>
      <c r="B119" s="191"/>
      <c r="C119" s="191"/>
      <c r="D119" s="191"/>
      <c r="E119" s="191"/>
      <c r="F119" s="137"/>
      <c r="G119" s="137"/>
    </row>
    <row r="120" spans="1:7" x14ac:dyDescent="0.2">
      <c r="A120" s="190" t="s">
        <v>526</v>
      </c>
      <c r="B120" s="191"/>
      <c r="C120" s="191"/>
      <c r="D120" s="191"/>
      <c r="E120" s="191"/>
      <c r="F120" s="137"/>
      <c r="G120" s="137"/>
    </row>
    <row r="121" spans="1:7" ht="13.5" thickBot="1" x14ac:dyDescent="0.25">
      <c r="A121" s="189" t="s">
        <v>527</v>
      </c>
      <c r="B121" s="193">
        <v>277</v>
      </c>
      <c r="C121" s="193" t="s">
        <v>528</v>
      </c>
      <c r="D121" s="193" t="s">
        <v>528</v>
      </c>
      <c r="E121" s="193">
        <v>277</v>
      </c>
      <c r="F121" s="137"/>
      <c r="G121" s="137"/>
    </row>
    <row r="122" spans="1:7" ht="13.5" thickBot="1" x14ac:dyDescent="0.25">
      <c r="A122" s="186" t="s">
        <v>530</v>
      </c>
      <c r="B122" s="188">
        <v>277</v>
      </c>
      <c r="C122" s="188" t="s">
        <v>528</v>
      </c>
      <c r="D122" s="188" t="s">
        <v>528</v>
      </c>
      <c r="E122" s="188">
        <v>277</v>
      </c>
      <c r="F122" s="137"/>
      <c r="G122" s="137"/>
    </row>
    <row r="123" spans="1:7" x14ac:dyDescent="0.2">
      <c r="A123" s="186" t="s">
        <v>531</v>
      </c>
      <c r="B123" s="193"/>
      <c r="C123" s="193"/>
      <c r="D123" s="193"/>
      <c r="E123" s="193"/>
      <c r="F123" s="137"/>
      <c r="G123" s="137"/>
    </row>
    <row r="124" spans="1:7" ht="13.5" thickBot="1" x14ac:dyDescent="0.25">
      <c r="A124" s="189" t="s">
        <v>529</v>
      </c>
      <c r="B124" s="194" t="s">
        <v>528</v>
      </c>
      <c r="C124" s="195">
        <v>26414</v>
      </c>
      <c r="D124" s="194" t="s">
        <v>528</v>
      </c>
      <c r="E124" s="195">
        <v>26414</v>
      </c>
      <c r="F124" s="137"/>
      <c r="G124" s="137"/>
    </row>
    <row r="125" spans="1:7" ht="13.5" thickBot="1" x14ac:dyDescent="0.25">
      <c r="A125" s="186" t="s">
        <v>532</v>
      </c>
      <c r="B125" s="188" t="s">
        <v>528</v>
      </c>
      <c r="C125" s="196">
        <v>26414</v>
      </c>
      <c r="D125" s="196" t="s">
        <v>528</v>
      </c>
      <c r="E125" s="196">
        <v>26414</v>
      </c>
      <c r="F125" s="137"/>
      <c r="G125" s="137"/>
    </row>
    <row r="126" spans="1:7" x14ac:dyDescent="0.2">
      <c r="A126" s="137"/>
      <c r="B126" s="137"/>
      <c r="C126" s="137"/>
      <c r="D126" s="137"/>
      <c r="E126" s="137"/>
      <c r="F126" s="137"/>
      <c r="G126" s="137"/>
    </row>
    <row r="127" spans="1:7" x14ac:dyDescent="0.2">
      <c r="A127" s="179" t="s">
        <v>534</v>
      </c>
      <c r="B127" s="137"/>
      <c r="C127" s="137"/>
      <c r="D127" s="137"/>
      <c r="E127" s="137"/>
      <c r="F127" s="137"/>
      <c r="G127" s="137"/>
    </row>
    <row r="128" spans="1:7" x14ac:dyDescent="0.2">
      <c r="A128" s="137"/>
      <c r="B128" s="137"/>
      <c r="C128" s="137"/>
      <c r="D128" s="137"/>
      <c r="E128" s="137"/>
      <c r="F128" s="137"/>
      <c r="G128" s="137"/>
    </row>
    <row r="129" spans="1:7" x14ac:dyDescent="0.2">
      <c r="A129" s="419" t="s">
        <v>557</v>
      </c>
      <c r="B129" s="419"/>
      <c r="C129" s="419"/>
      <c r="D129" s="419"/>
      <c r="E129" s="419"/>
      <c r="F129" s="419"/>
      <c r="G129" s="419"/>
    </row>
    <row r="130" spans="1:7" x14ac:dyDescent="0.2">
      <c r="A130" s="181"/>
      <c r="B130" s="137"/>
      <c r="C130" s="137"/>
      <c r="D130" s="137"/>
      <c r="E130" s="137"/>
      <c r="F130" s="137"/>
      <c r="G130" s="137"/>
    </row>
    <row r="131" spans="1:7" x14ac:dyDescent="0.2">
      <c r="A131" s="181" t="s">
        <v>535</v>
      </c>
      <c r="B131" s="137"/>
      <c r="C131" s="137"/>
      <c r="D131" s="137"/>
      <c r="E131" s="137"/>
      <c r="F131" s="137"/>
      <c r="G131" s="137"/>
    </row>
    <row r="132" spans="1:7" x14ac:dyDescent="0.2">
      <c r="A132" s="137"/>
      <c r="B132" s="137"/>
      <c r="C132" s="137"/>
      <c r="D132" s="137"/>
      <c r="E132" s="137"/>
      <c r="F132" s="137"/>
      <c r="G132" s="137"/>
    </row>
    <row r="133" spans="1:7" ht="13.5" thickBot="1" x14ac:dyDescent="0.25">
      <c r="A133" s="197"/>
      <c r="B133" s="198" t="s">
        <v>446</v>
      </c>
      <c r="C133" s="137"/>
      <c r="D133" s="137"/>
      <c r="E133" s="137"/>
      <c r="F133" s="137"/>
      <c r="G133" s="137"/>
    </row>
    <row r="134" spans="1:7" ht="23.25" thickBot="1" x14ac:dyDescent="0.25">
      <c r="A134" s="187" t="s">
        <v>520</v>
      </c>
      <c r="B134" s="199" t="s">
        <v>536</v>
      </c>
      <c r="C134" s="137"/>
      <c r="D134" s="137"/>
      <c r="E134" s="137"/>
      <c r="F134" s="137"/>
      <c r="G134" s="137"/>
    </row>
    <row r="135" spans="1:7" x14ac:dyDescent="0.2">
      <c r="A135" s="197" t="s">
        <v>537</v>
      </c>
      <c r="B135" s="200" t="s">
        <v>528</v>
      </c>
      <c r="C135" s="137"/>
      <c r="D135" s="137"/>
      <c r="E135" s="137"/>
      <c r="F135" s="137"/>
      <c r="G135" s="137"/>
    </row>
    <row r="136" spans="1:7" ht="13.5" thickBot="1" x14ac:dyDescent="0.25">
      <c r="A136" s="197" t="s">
        <v>538</v>
      </c>
      <c r="B136" s="201">
        <v>-88583</v>
      </c>
      <c r="C136" s="137"/>
      <c r="D136" s="137"/>
      <c r="E136" s="137"/>
      <c r="F136" s="137"/>
      <c r="G136" s="137"/>
    </row>
    <row r="137" spans="1:7" ht="13.5" thickBot="1" x14ac:dyDescent="0.25">
      <c r="A137" s="202" t="s">
        <v>539</v>
      </c>
      <c r="B137" s="201">
        <v>-88583</v>
      </c>
      <c r="C137" s="137"/>
      <c r="D137" s="137"/>
      <c r="E137" s="137"/>
      <c r="F137" s="137"/>
      <c r="G137" s="137"/>
    </row>
    <row r="138" spans="1:7" x14ac:dyDescent="0.2">
      <c r="A138" s="203"/>
      <c r="B138" s="203"/>
      <c r="C138" s="203"/>
      <c r="D138" s="137"/>
      <c r="E138" s="137"/>
      <c r="F138" s="137"/>
      <c r="G138" s="137"/>
    </row>
    <row r="139" spans="1:7" x14ac:dyDescent="0.2">
      <c r="A139" s="179" t="s">
        <v>540</v>
      </c>
      <c r="B139" s="137"/>
      <c r="C139" s="137"/>
      <c r="D139" s="137"/>
      <c r="E139" s="137"/>
      <c r="F139" s="137"/>
      <c r="G139" s="137"/>
    </row>
    <row r="140" spans="1:7" x14ac:dyDescent="0.2">
      <c r="A140" s="137"/>
      <c r="B140" s="137"/>
      <c r="C140" s="137"/>
      <c r="D140" s="137"/>
      <c r="E140" s="137"/>
      <c r="F140" s="137"/>
      <c r="G140" s="137"/>
    </row>
    <row r="141" spans="1:7" x14ac:dyDescent="0.2">
      <c r="A141" s="419" t="s">
        <v>559</v>
      </c>
      <c r="B141" s="419"/>
      <c r="C141" s="419"/>
      <c r="D141" s="419"/>
      <c r="E141" s="419"/>
      <c r="F141" s="419"/>
      <c r="G141" s="419"/>
    </row>
    <row r="142" spans="1:7" x14ac:dyDescent="0.2">
      <c r="A142" s="137"/>
      <c r="B142" s="137"/>
      <c r="C142" s="137"/>
      <c r="D142" s="137"/>
      <c r="E142" s="137"/>
      <c r="F142" s="137"/>
      <c r="G142" s="137"/>
    </row>
    <row r="143" spans="1:7" x14ac:dyDescent="0.2">
      <c r="A143" s="179" t="s">
        <v>541</v>
      </c>
      <c r="B143" s="137"/>
      <c r="C143" s="137"/>
      <c r="D143" s="137"/>
      <c r="E143" s="137"/>
      <c r="F143" s="137"/>
      <c r="G143" s="137"/>
    </row>
    <row r="144" spans="1:7" x14ac:dyDescent="0.2">
      <c r="A144" s="137"/>
      <c r="B144" s="137"/>
      <c r="C144" s="137"/>
      <c r="D144" s="137"/>
      <c r="E144" s="137"/>
      <c r="F144" s="137"/>
      <c r="G144" s="137"/>
    </row>
    <row r="145" spans="1:7" x14ac:dyDescent="0.2">
      <c r="A145" s="181" t="s">
        <v>542</v>
      </c>
      <c r="B145" s="137"/>
      <c r="C145" s="137"/>
      <c r="D145" s="137"/>
      <c r="E145" s="137"/>
      <c r="F145" s="137"/>
      <c r="G145" s="137"/>
    </row>
    <row r="146" spans="1:7" x14ac:dyDescent="0.2">
      <c r="A146" s="137"/>
      <c r="B146" s="137"/>
      <c r="C146" s="137"/>
      <c r="D146" s="137"/>
      <c r="E146" s="137"/>
      <c r="F146" s="137"/>
      <c r="G146" s="137"/>
    </row>
    <row r="147" spans="1:7" ht="13.5" thickBot="1" x14ac:dyDescent="0.25">
      <c r="A147" s="204" t="s">
        <v>446</v>
      </c>
      <c r="B147" s="205"/>
      <c r="C147" s="205"/>
      <c r="D147" s="137"/>
      <c r="E147" s="137"/>
      <c r="F147" s="137"/>
      <c r="G147" s="137"/>
    </row>
    <row r="148" spans="1:7" ht="23.25" thickBot="1" x14ac:dyDescent="0.25">
      <c r="A148" s="187" t="s">
        <v>520</v>
      </c>
      <c r="B148" s="188" t="s">
        <v>543</v>
      </c>
      <c r="C148" s="188" t="s">
        <v>536</v>
      </c>
      <c r="D148" s="137"/>
      <c r="E148" s="137"/>
      <c r="F148" s="137"/>
      <c r="G148" s="137"/>
    </row>
    <row r="149" spans="1:7" x14ac:dyDescent="0.2">
      <c r="A149" s="197"/>
      <c r="B149" s="191"/>
      <c r="C149" s="191"/>
      <c r="D149" s="137"/>
      <c r="E149" s="137"/>
      <c r="F149" s="137"/>
      <c r="G149" s="137"/>
    </row>
    <row r="150" spans="1:7" x14ac:dyDescent="0.2">
      <c r="A150" s="190" t="s">
        <v>544</v>
      </c>
      <c r="B150" s="191"/>
      <c r="C150" s="191"/>
      <c r="D150" s="137"/>
      <c r="E150" s="137"/>
      <c r="F150" s="137"/>
      <c r="G150" s="137"/>
    </row>
    <row r="151" spans="1:7" x14ac:dyDescent="0.2">
      <c r="A151" s="197" t="s">
        <v>545</v>
      </c>
      <c r="B151" s="206">
        <v>10500</v>
      </c>
      <c r="C151" s="206">
        <v>5548</v>
      </c>
      <c r="D151" s="137"/>
      <c r="E151" s="137"/>
      <c r="F151" s="137"/>
      <c r="G151" s="137"/>
    </row>
    <row r="152" spans="1:7" x14ac:dyDescent="0.2">
      <c r="A152" s="197" t="s">
        <v>546</v>
      </c>
      <c r="B152" s="193" t="s">
        <v>528</v>
      </c>
      <c r="C152" s="193" t="s">
        <v>528</v>
      </c>
      <c r="D152" s="137"/>
      <c r="E152" s="137"/>
      <c r="F152" s="137"/>
      <c r="G152" s="137"/>
    </row>
    <row r="153" spans="1:7" ht="13.5" thickBot="1" x14ac:dyDescent="0.25">
      <c r="A153" s="197" t="s">
        <v>547</v>
      </c>
      <c r="B153" s="207">
        <v>1</v>
      </c>
      <c r="C153" s="207" t="s">
        <v>528</v>
      </c>
      <c r="D153" s="137"/>
      <c r="E153" s="137"/>
      <c r="F153" s="137"/>
      <c r="G153" s="137"/>
    </row>
    <row r="154" spans="1:7" x14ac:dyDescent="0.2">
      <c r="A154" s="197"/>
      <c r="B154" s="208">
        <v>10501</v>
      </c>
      <c r="C154" s="208">
        <v>5548</v>
      </c>
      <c r="D154" s="137"/>
      <c r="E154" s="137"/>
      <c r="F154" s="137"/>
      <c r="G154" s="137"/>
    </row>
    <row r="155" spans="1:7" x14ac:dyDescent="0.2">
      <c r="A155" s="190" t="s">
        <v>548</v>
      </c>
      <c r="B155" s="193"/>
      <c r="C155" s="193"/>
      <c r="D155" s="137"/>
      <c r="E155" s="137"/>
      <c r="F155" s="137"/>
      <c r="G155" s="137"/>
    </row>
    <row r="156" spans="1:7" x14ac:dyDescent="0.2">
      <c r="A156" s="197" t="s">
        <v>549</v>
      </c>
      <c r="B156" s="206">
        <v>2215</v>
      </c>
      <c r="C156" s="193">
        <v>464</v>
      </c>
      <c r="D156" s="137"/>
      <c r="E156" s="137"/>
      <c r="F156" s="137"/>
      <c r="G156" s="137"/>
    </row>
    <row r="157" spans="1:7" ht="13.5" thickBot="1" x14ac:dyDescent="0.25">
      <c r="A157" s="197" t="s">
        <v>546</v>
      </c>
      <c r="B157" s="207">
        <v>293</v>
      </c>
      <c r="C157" s="207">
        <v>69</v>
      </c>
      <c r="D157" s="137"/>
      <c r="E157" s="137"/>
      <c r="F157" s="137"/>
      <c r="G157" s="137"/>
    </row>
    <row r="158" spans="1:7" x14ac:dyDescent="0.2">
      <c r="A158" s="197"/>
      <c r="B158" s="208">
        <v>2508</v>
      </c>
      <c r="C158" s="209">
        <v>533</v>
      </c>
      <c r="D158" s="137"/>
      <c r="E158" s="137"/>
      <c r="F158" s="137"/>
      <c r="G158" s="137"/>
    </row>
    <row r="159" spans="1:7" x14ac:dyDescent="0.2">
      <c r="A159" s="190" t="s">
        <v>550</v>
      </c>
      <c r="B159" s="193"/>
      <c r="C159" s="193"/>
      <c r="D159" s="137"/>
      <c r="E159" s="137"/>
      <c r="F159" s="137"/>
      <c r="G159" s="137"/>
    </row>
    <row r="160" spans="1:7" ht="13.5" thickBot="1" x14ac:dyDescent="0.25">
      <c r="A160" s="197" t="s">
        <v>549</v>
      </c>
      <c r="B160" s="207">
        <v>8703</v>
      </c>
      <c r="C160" s="207" t="s">
        <v>528</v>
      </c>
      <c r="D160" s="137"/>
      <c r="E160" s="137"/>
      <c r="F160" s="137"/>
      <c r="G160" s="137"/>
    </row>
    <row r="161" spans="1:7" x14ac:dyDescent="0.2">
      <c r="A161" s="197"/>
      <c r="B161" s="208">
        <v>8703</v>
      </c>
      <c r="C161" s="209" t="s">
        <v>528</v>
      </c>
      <c r="D161" s="137"/>
      <c r="E161" s="137"/>
      <c r="F161" s="137"/>
      <c r="G161" s="137"/>
    </row>
    <row r="162" spans="1:7" x14ac:dyDescent="0.2">
      <c r="A162" s="197"/>
      <c r="B162" s="192"/>
      <c r="C162" s="192"/>
      <c r="D162" s="137"/>
      <c r="E162" s="137"/>
      <c r="F162" s="137"/>
      <c r="G162" s="137"/>
    </row>
    <row r="163" spans="1:7" ht="34.5" thickBot="1" x14ac:dyDescent="0.25">
      <c r="A163" s="197"/>
      <c r="B163" s="199" t="s">
        <v>551</v>
      </c>
      <c r="C163" s="199" t="s">
        <v>552</v>
      </c>
      <c r="D163" s="137"/>
      <c r="E163" s="137"/>
      <c r="F163" s="137"/>
      <c r="G163" s="137"/>
    </row>
    <row r="164" spans="1:7" x14ac:dyDescent="0.2">
      <c r="A164" s="197"/>
      <c r="B164" s="192"/>
      <c r="C164" s="192"/>
      <c r="D164" s="137"/>
      <c r="E164" s="137"/>
      <c r="F164" s="137"/>
      <c r="G164" s="137"/>
    </row>
    <row r="165" spans="1:7" x14ac:dyDescent="0.2">
      <c r="A165" s="190" t="s">
        <v>553</v>
      </c>
      <c r="B165" s="192"/>
      <c r="C165" s="192"/>
      <c r="D165" s="137"/>
      <c r="E165" s="137"/>
      <c r="F165" s="137"/>
      <c r="G165" s="137"/>
    </row>
    <row r="166" spans="1:7" x14ac:dyDescent="0.2">
      <c r="A166" s="197" t="s">
        <v>549</v>
      </c>
      <c r="B166" s="206">
        <v>2563</v>
      </c>
      <c r="C166" s="193">
        <v>425</v>
      </c>
      <c r="D166" s="137"/>
      <c r="E166" s="137"/>
      <c r="F166" s="137"/>
      <c r="G166" s="137"/>
    </row>
    <row r="167" spans="1:7" ht="13.5" thickBot="1" x14ac:dyDescent="0.25">
      <c r="A167" s="197" t="s">
        <v>547</v>
      </c>
      <c r="B167" s="207">
        <v>24</v>
      </c>
      <c r="C167" s="207">
        <v>17</v>
      </c>
      <c r="D167" s="137"/>
      <c r="E167" s="137"/>
      <c r="F167" s="137"/>
      <c r="G167" s="137"/>
    </row>
    <row r="168" spans="1:7" x14ac:dyDescent="0.2">
      <c r="A168" s="197"/>
      <c r="B168" s="208">
        <v>2587</v>
      </c>
      <c r="C168" s="209">
        <v>442</v>
      </c>
      <c r="D168" s="137"/>
      <c r="E168" s="137"/>
      <c r="F168" s="137"/>
      <c r="G168" s="137"/>
    </row>
    <row r="169" spans="1:7" x14ac:dyDescent="0.2">
      <c r="A169" s="190" t="s">
        <v>554</v>
      </c>
      <c r="B169" s="193"/>
      <c r="C169" s="193"/>
      <c r="D169" s="137"/>
      <c r="E169" s="137"/>
      <c r="F169" s="137"/>
      <c r="G169" s="137"/>
    </row>
    <row r="170" spans="1:7" ht="13.5" thickBot="1" x14ac:dyDescent="0.25">
      <c r="A170" s="197" t="s">
        <v>549</v>
      </c>
      <c r="B170" s="207">
        <v>26</v>
      </c>
      <c r="C170" s="207">
        <v>26</v>
      </c>
      <c r="D170" s="137"/>
      <c r="E170" s="137"/>
      <c r="F170" s="137"/>
      <c r="G170" s="137"/>
    </row>
    <row r="171" spans="1:7" x14ac:dyDescent="0.2">
      <c r="A171" s="197"/>
      <c r="B171" s="209">
        <v>26</v>
      </c>
      <c r="C171" s="209">
        <v>26</v>
      </c>
      <c r="D171" s="137"/>
      <c r="E171" s="137"/>
      <c r="F171" s="137"/>
      <c r="G171" s="137"/>
    </row>
    <row r="172" spans="1:7" x14ac:dyDescent="0.2">
      <c r="A172" s="190" t="s">
        <v>555</v>
      </c>
      <c r="B172" s="193"/>
      <c r="C172" s="193"/>
      <c r="D172" s="137"/>
      <c r="E172" s="137"/>
      <c r="F172" s="137"/>
      <c r="G172" s="137"/>
    </row>
    <row r="173" spans="1:7" x14ac:dyDescent="0.2">
      <c r="A173" s="197" t="s">
        <v>549</v>
      </c>
      <c r="B173" s="193">
        <v>223</v>
      </c>
      <c r="C173" s="193">
        <v>161</v>
      </c>
      <c r="D173" s="137"/>
      <c r="E173" s="137"/>
      <c r="F173" s="137"/>
      <c r="G173" s="137"/>
    </row>
    <row r="174" spans="1:7" ht="13.5" thickBot="1" x14ac:dyDescent="0.25">
      <c r="A174" s="197" t="s">
        <v>546</v>
      </c>
      <c r="B174" s="207">
        <v>18</v>
      </c>
      <c r="C174" s="207">
        <v>19</v>
      </c>
      <c r="D174" s="137"/>
      <c r="E174" s="137"/>
      <c r="F174" s="137"/>
      <c r="G174" s="137"/>
    </row>
    <row r="175" spans="1:7" x14ac:dyDescent="0.2">
      <c r="A175" s="197"/>
      <c r="B175" s="209">
        <v>241</v>
      </c>
      <c r="C175" s="209">
        <v>180</v>
      </c>
      <c r="D175" s="137"/>
      <c r="E175" s="137"/>
      <c r="F175" s="137"/>
      <c r="G175" s="137"/>
    </row>
    <row r="176" spans="1:7" x14ac:dyDescent="0.2">
      <c r="A176" s="190" t="s">
        <v>556</v>
      </c>
      <c r="B176" s="193"/>
      <c r="C176" s="193"/>
      <c r="D176" s="137"/>
      <c r="E176" s="137"/>
      <c r="F176" s="137"/>
      <c r="G176" s="137"/>
    </row>
    <row r="177" spans="1:7" ht="13.5" thickBot="1" x14ac:dyDescent="0.25">
      <c r="A177" s="197" t="s">
        <v>549</v>
      </c>
      <c r="B177" s="207">
        <v>28</v>
      </c>
      <c r="C177" s="207">
        <v>28</v>
      </c>
      <c r="D177" s="137"/>
      <c r="E177" s="137"/>
      <c r="F177" s="137"/>
      <c r="G177" s="137"/>
    </row>
    <row r="178" spans="1:7" ht="13.5" thickBot="1" x14ac:dyDescent="0.25">
      <c r="A178" s="199"/>
      <c r="B178" s="199">
        <v>28</v>
      </c>
      <c r="C178" s="199">
        <v>28</v>
      </c>
      <c r="D178" s="137"/>
      <c r="E178" s="137"/>
      <c r="F178" s="137"/>
      <c r="G178" s="137"/>
    </row>
    <row r="179" spans="1:7" x14ac:dyDescent="0.2">
      <c r="A179" s="137"/>
      <c r="B179" s="137"/>
      <c r="C179" s="137"/>
      <c r="D179" s="137"/>
      <c r="E179" s="137"/>
      <c r="F179" s="137"/>
      <c r="G179" s="137"/>
    </row>
  </sheetData>
  <mergeCells count="44">
    <mergeCell ref="A129:G129"/>
    <mergeCell ref="A141:G141"/>
    <mergeCell ref="A101:G101"/>
    <mergeCell ref="A102:G102"/>
    <mergeCell ref="A103:G103"/>
    <mergeCell ref="A105:G105"/>
    <mergeCell ref="B107:E107"/>
    <mergeCell ref="A91:G91"/>
    <mergeCell ref="A95:G95"/>
    <mergeCell ref="A96:G96"/>
    <mergeCell ref="A97:G97"/>
    <mergeCell ref="A100:G100"/>
    <mergeCell ref="A83:G83"/>
    <mergeCell ref="A84:G84"/>
    <mergeCell ref="A85:G85"/>
    <mergeCell ref="A87:G87"/>
    <mergeCell ref="A89:G89"/>
    <mergeCell ref="A66:G66"/>
    <mergeCell ref="A67:G67"/>
    <mergeCell ref="A72:G72"/>
    <mergeCell ref="A81:G81"/>
    <mergeCell ref="A82:G82"/>
    <mergeCell ref="A75:G75"/>
    <mergeCell ref="A78:G78"/>
    <mergeCell ref="A1:N29"/>
    <mergeCell ref="A34:B34"/>
    <mergeCell ref="A35:B35"/>
    <mergeCell ref="A36:B36"/>
    <mergeCell ref="A32:G32"/>
    <mergeCell ref="A37:B37"/>
    <mergeCell ref="A39:B39"/>
    <mergeCell ref="A40:B40"/>
    <mergeCell ref="A41:B41"/>
    <mergeCell ref="A42:B42"/>
    <mergeCell ref="A43:B43"/>
    <mergeCell ref="A44:B44"/>
    <mergeCell ref="A45:B45"/>
    <mergeCell ref="A46:B46"/>
    <mergeCell ref="A60:B60"/>
    <mergeCell ref="A50:B50"/>
    <mergeCell ref="A52:B52"/>
    <mergeCell ref="A54:B54"/>
    <mergeCell ref="A56:B56"/>
    <mergeCell ref="A58:B5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22baa3bd-a2fa-4ea9-9ebb-3a9c6a55952b"/>
    <ds:schemaRef ds:uri="http://purl.org/dc/elements/1.1/"/>
    <ds:schemaRef ds:uri="d8745bc5-821e-4205-946a-621c2da728c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Kocijan</cp:lastModifiedBy>
  <cp:lastPrinted>2020-07-28T13:34:21Z</cp:lastPrinted>
  <dcterms:created xsi:type="dcterms:W3CDTF">2008-10-17T11:51:54Z</dcterms:created>
  <dcterms:modified xsi:type="dcterms:W3CDTF">2020-07-31T07:18:35Z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