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General info" sheetId="1" r:id="rId1"/>
    <sheet name="Balance sheet" sheetId="2" r:id="rId2"/>
    <sheet name="Income Statement" sheetId="3" r:id="rId3"/>
    <sheet name="CF_I" sheetId="4" r:id="rId4"/>
    <sheet name="NT_D" sheetId="5" r:id="rId5"/>
    <sheet name="SCE" sheetId="6" r:id="rId6"/>
    <sheet name="Notes"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6" i="7" l="1"/>
  <c r="E300" i="7" s="1"/>
  <c r="D296" i="7"/>
  <c r="D300" i="7" s="1"/>
  <c r="F318" i="7"/>
  <c r="F309" i="7"/>
  <c r="F298" i="7"/>
  <c r="F294" i="7"/>
  <c r="F292" i="7"/>
  <c r="F290" i="7"/>
  <c r="F279" i="7"/>
  <c r="F277" i="7"/>
  <c r="F275" i="7"/>
  <c r="F273" i="7"/>
  <c r="F271" i="7"/>
  <c r="F296" i="7" l="1"/>
  <c r="F281" i="7"/>
  <c r="F300" i="7"/>
  <c r="I90" i="2" l="1"/>
  <c r="I77" i="2"/>
  <c r="F260" i="7" l="1"/>
  <c r="F252" i="7"/>
  <c r="F250" i="7"/>
  <c r="F248" i="7"/>
  <c r="F246" i="7"/>
  <c r="F245" i="7"/>
  <c r="F244" i="7"/>
  <c r="F243" i="7"/>
  <c r="F242" i="7"/>
  <c r="F241" i="7"/>
  <c r="F240" i="7"/>
  <c r="E239" i="7"/>
  <c r="E256" i="7" s="1"/>
  <c r="D239" i="7"/>
  <c r="D256" i="7" s="1"/>
  <c r="F237" i="7"/>
  <c r="F236" i="7"/>
  <c r="E235" i="7"/>
  <c r="D235" i="7"/>
  <c r="D254" i="7" s="1"/>
  <c r="F225" i="7"/>
  <c r="F223" i="7"/>
  <c r="F222" i="7"/>
  <c r="F221" i="7"/>
  <c r="F220" i="7"/>
  <c r="F219" i="7"/>
  <c r="F218" i="7"/>
  <c r="E217" i="7"/>
  <c r="D217" i="7"/>
  <c r="F215" i="7"/>
  <c r="F214" i="7"/>
  <c r="F213" i="7"/>
  <c r="F212" i="7"/>
  <c r="E211" i="7"/>
  <c r="D211" i="7"/>
  <c r="F209" i="7"/>
  <c r="F207" i="7"/>
  <c r="F204" i="7"/>
  <c r="F202" i="7"/>
  <c r="F201" i="7"/>
  <c r="F200" i="7"/>
  <c r="F199" i="7"/>
  <c r="E198" i="7"/>
  <c r="D198" i="7"/>
  <c r="F196" i="7"/>
  <c r="F195" i="7"/>
  <c r="F194" i="7"/>
  <c r="F193" i="7"/>
  <c r="F192" i="7"/>
  <c r="E191" i="7"/>
  <c r="E205" i="7" s="1"/>
  <c r="D191" i="7"/>
  <c r="F217" i="7" l="1"/>
  <c r="D205" i="7"/>
  <c r="F205" i="7" s="1"/>
  <c r="F198" i="7"/>
  <c r="D226" i="7"/>
  <c r="F235" i="7"/>
  <c r="E254" i="7"/>
  <c r="F254" i="7" s="1"/>
  <c r="E226" i="7"/>
  <c r="F239" i="7"/>
  <c r="D258" i="7"/>
  <c r="D262" i="7" s="1"/>
  <c r="E258" i="7"/>
  <c r="F256" i="7"/>
  <c r="F191" i="7"/>
  <c r="F211" i="7"/>
  <c r="F226" i="7" l="1"/>
  <c r="F258" i="7"/>
  <c r="E262" i="7"/>
  <c r="F262" i="7" s="1"/>
  <c r="F100" i="7" l="1"/>
  <c r="F92" i="7"/>
  <c r="F90" i="7"/>
  <c r="F88" i="7"/>
  <c r="F86" i="7"/>
  <c r="F85" i="7"/>
  <c r="F84" i="7"/>
  <c r="F83" i="7"/>
  <c r="F82" i="7"/>
  <c r="F81" i="7"/>
  <c r="F80" i="7"/>
  <c r="E79" i="7"/>
  <c r="E96" i="7" s="1"/>
  <c r="D79" i="7"/>
  <c r="D96" i="7" s="1"/>
  <c r="F77" i="7"/>
  <c r="F76" i="7"/>
  <c r="E75" i="7"/>
  <c r="D75" i="7"/>
  <c r="D94" i="7" s="1"/>
  <c r="D98" i="7" s="1"/>
  <c r="D102" i="7" s="1"/>
  <c r="F75" i="7" l="1"/>
  <c r="E94" i="7"/>
  <c r="F94" i="7" s="1"/>
  <c r="F79" i="7"/>
  <c r="F96" i="7"/>
  <c r="E98" i="7" l="1"/>
  <c r="F98" i="7"/>
  <c r="E102" i="7"/>
  <c r="F102" i="7" s="1"/>
  <c r="L52" i="6" l="1"/>
  <c r="P48" i="6"/>
  <c r="L26" i="6"/>
  <c r="I26" i="6"/>
  <c r="P20" i="6"/>
  <c r="H60" i="2" l="1"/>
  <c r="H104" i="3" l="1"/>
  <c r="I104" i="3"/>
  <c r="V61" i="6" l="1"/>
  <c r="R61" i="6"/>
  <c r="Q61" i="6"/>
  <c r="P61" i="6"/>
  <c r="O61" i="6"/>
  <c r="N61" i="6"/>
  <c r="M61" i="6"/>
  <c r="K61" i="6"/>
  <c r="J61" i="6"/>
  <c r="H61" i="6"/>
  <c r="V59" i="6"/>
  <c r="V60" i="6" s="1"/>
  <c r="T59" i="6"/>
  <c r="T60" i="6" s="1"/>
  <c r="S59" i="6"/>
  <c r="S60" i="6" s="1"/>
  <c r="R59" i="6"/>
  <c r="R60" i="6" s="1"/>
  <c r="Q59" i="6"/>
  <c r="Q60" i="6" s="1"/>
  <c r="P59" i="6"/>
  <c r="P60" i="6" s="1"/>
  <c r="O59" i="6"/>
  <c r="O60" i="6" s="1"/>
  <c r="N59" i="6"/>
  <c r="N60" i="6" s="1"/>
  <c r="M59" i="6"/>
  <c r="M60" i="6" s="1"/>
  <c r="L59" i="6"/>
  <c r="L60" i="6" s="1"/>
  <c r="K59" i="6"/>
  <c r="K60" i="6" s="1"/>
  <c r="J59" i="6"/>
  <c r="J60" i="6" s="1"/>
  <c r="I59" i="6"/>
  <c r="I60" i="6" s="1"/>
  <c r="H59" i="6"/>
  <c r="H60" i="6" s="1"/>
  <c r="U56" i="6"/>
  <c r="W56" i="6" s="1"/>
  <c r="L61" i="6"/>
  <c r="I61" i="6"/>
  <c r="S61" i="6"/>
  <c r="U52" i="6"/>
  <c r="W52" i="6" s="1"/>
  <c r="U51" i="6"/>
  <c r="W51" i="6" s="1"/>
  <c r="U50" i="6"/>
  <c r="W50" i="6" s="1"/>
  <c r="U49" i="6"/>
  <c r="U48" i="6"/>
  <c r="W48" i="6" s="1"/>
  <c r="U47" i="6"/>
  <c r="W47" i="6" s="1"/>
  <c r="U46" i="6"/>
  <c r="W46" i="6" s="1"/>
  <c r="U45" i="6"/>
  <c r="W45" i="6" s="1"/>
  <c r="U44" i="6"/>
  <c r="W44" i="6" s="1"/>
  <c r="U43" i="6"/>
  <c r="W43" i="6" s="1"/>
  <c r="U42" i="6"/>
  <c r="W42" i="6" s="1"/>
  <c r="U41" i="6"/>
  <c r="W41" i="6" s="1"/>
  <c r="U40" i="6"/>
  <c r="U39" i="6"/>
  <c r="W39" i="6" s="1"/>
  <c r="V38" i="6"/>
  <c r="V57" i="6" s="1"/>
  <c r="U37" i="6"/>
  <c r="W37" i="6" s="1"/>
  <c r="U36" i="6"/>
  <c r="W36" i="6" s="1"/>
  <c r="V33" i="6"/>
  <c r="T33" i="6"/>
  <c r="S33" i="6"/>
  <c r="R33" i="6"/>
  <c r="Q33" i="6"/>
  <c r="P33" i="6"/>
  <c r="O33" i="6"/>
  <c r="N33" i="6"/>
  <c r="M33" i="6"/>
  <c r="L33" i="6"/>
  <c r="K33" i="6"/>
  <c r="J33" i="6"/>
  <c r="I33" i="6"/>
  <c r="H33" i="6"/>
  <c r="V31" i="6"/>
  <c r="V32" i="6" s="1"/>
  <c r="T31" i="6"/>
  <c r="T32" i="6" s="1"/>
  <c r="S31" i="6"/>
  <c r="S32" i="6" s="1"/>
  <c r="R31" i="6"/>
  <c r="R32" i="6" s="1"/>
  <c r="Q31" i="6"/>
  <c r="Q32" i="6" s="1"/>
  <c r="P31" i="6"/>
  <c r="P32" i="6" s="1"/>
  <c r="O31" i="6"/>
  <c r="O32" i="6" s="1"/>
  <c r="N31" i="6"/>
  <c r="N32" i="6" s="1"/>
  <c r="M31" i="6"/>
  <c r="M32" i="6" s="1"/>
  <c r="L31" i="6"/>
  <c r="L32" i="6" s="1"/>
  <c r="K31" i="6"/>
  <c r="K32" i="6" s="1"/>
  <c r="J31" i="6"/>
  <c r="J32" i="6" s="1"/>
  <c r="I31" i="6"/>
  <c r="I32" i="6" s="1"/>
  <c r="H31" i="6"/>
  <c r="H32" i="6" s="1"/>
  <c r="U28" i="6"/>
  <c r="W28" i="6" s="1"/>
  <c r="U27" i="6"/>
  <c r="W27" i="6" s="1"/>
  <c r="U26" i="6"/>
  <c r="W26" i="6" s="1"/>
  <c r="U25" i="6"/>
  <c r="W25" i="6" s="1"/>
  <c r="U24" i="6"/>
  <c r="W24" i="6" s="1"/>
  <c r="U23" i="6"/>
  <c r="W23" i="6" s="1"/>
  <c r="U22" i="6"/>
  <c r="W22" i="6" s="1"/>
  <c r="U21" i="6"/>
  <c r="U20" i="6"/>
  <c r="W20" i="6" s="1"/>
  <c r="U19" i="6"/>
  <c r="W19" i="6" s="1"/>
  <c r="U18" i="6"/>
  <c r="W18" i="6" s="1"/>
  <c r="U17" i="6"/>
  <c r="W17" i="6" s="1"/>
  <c r="U16" i="6"/>
  <c r="W16" i="6" s="1"/>
  <c r="U15" i="6"/>
  <c r="W15" i="6" s="1"/>
  <c r="U14" i="6"/>
  <c r="W14" i="6" s="1"/>
  <c r="U13" i="6"/>
  <c r="W13" i="6" s="1"/>
  <c r="U12" i="6"/>
  <c r="W12" i="6" s="1"/>
  <c r="U11" i="6"/>
  <c r="V10" i="6"/>
  <c r="V29" i="6" s="1"/>
  <c r="T10" i="6"/>
  <c r="T29" i="6" s="1"/>
  <c r="T35" i="6" s="1"/>
  <c r="T38" i="6" s="1"/>
  <c r="S10" i="6"/>
  <c r="S29" i="6" s="1"/>
  <c r="S35" i="6" s="1"/>
  <c r="S38" i="6" s="1"/>
  <c r="S57" i="6" s="1"/>
  <c r="R10" i="6"/>
  <c r="R29" i="6" s="1"/>
  <c r="R35" i="6" s="1"/>
  <c r="R38" i="6" s="1"/>
  <c r="R57" i="6" s="1"/>
  <c r="Q10" i="6"/>
  <c r="Q29" i="6" s="1"/>
  <c r="Q35" i="6" s="1"/>
  <c r="Q38" i="6" s="1"/>
  <c r="Q57" i="6" s="1"/>
  <c r="P10" i="6"/>
  <c r="P29" i="6" s="1"/>
  <c r="P35" i="6" s="1"/>
  <c r="P38" i="6" s="1"/>
  <c r="P57" i="6" s="1"/>
  <c r="O10" i="6"/>
  <c r="O29" i="6" s="1"/>
  <c r="O35" i="6" s="1"/>
  <c r="O38" i="6" s="1"/>
  <c r="O57" i="6" s="1"/>
  <c r="N10" i="6"/>
  <c r="N29" i="6" s="1"/>
  <c r="N35" i="6" s="1"/>
  <c r="N38" i="6" s="1"/>
  <c r="N57" i="6" s="1"/>
  <c r="M10" i="6"/>
  <c r="M29" i="6" s="1"/>
  <c r="M35" i="6" s="1"/>
  <c r="M38" i="6" s="1"/>
  <c r="M57" i="6" s="1"/>
  <c r="L10" i="6"/>
  <c r="L29" i="6" s="1"/>
  <c r="L35" i="6" s="1"/>
  <c r="L38" i="6" s="1"/>
  <c r="L57" i="6" s="1"/>
  <c r="K10" i="6"/>
  <c r="K29" i="6" s="1"/>
  <c r="K35" i="6" s="1"/>
  <c r="K38" i="6" s="1"/>
  <c r="K57" i="6" s="1"/>
  <c r="J10" i="6"/>
  <c r="J29" i="6" s="1"/>
  <c r="J35" i="6" s="1"/>
  <c r="J38" i="6" s="1"/>
  <c r="J57" i="6" s="1"/>
  <c r="I10" i="6"/>
  <c r="I29" i="6" s="1"/>
  <c r="H10" i="6"/>
  <c r="H29" i="6" s="1"/>
  <c r="H35" i="6" s="1"/>
  <c r="U9" i="6"/>
  <c r="W9" i="6" s="1"/>
  <c r="U8" i="6"/>
  <c r="W8" i="6" s="1"/>
  <c r="U7" i="6"/>
  <c r="W7" i="6" s="1"/>
  <c r="I46" i="5"/>
  <c r="H46" i="5"/>
  <c r="I40" i="5"/>
  <c r="H40" i="5"/>
  <c r="I33" i="5"/>
  <c r="H33" i="5"/>
  <c r="I27" i="5"/>
  <c r="H27" i="5"/>
  <c r="I16" i="5"/>
  <c r="I19" i="5" s="1"/>
  <c r="H16" i="5"/>
  <c r="H19" i="5" s="1"/>
  <c r="I54" i="4"/>
  <c r="H54" i="4"/>
  <c r="I48" i="4"/>
  <c r="H48" i="4"/>
  <c r="I41" i="4"/>
  <c r="H41" i="4"/>
  <c r="I35" i="4"/>
  <c r="H35" i="4"/>
  <c r="I19" i="4"/>
  <c r="H19" i="4"/>
  <c r="I9" i="4"/>
  <c r="I18" i="4" s="1"/>
  <c r="H9" i="4"/>
  <c r="H18" i="4" s="1"/>
  <c r="I89" i="3"/>
  <c r="I99" i="3" s="1"/>
  <c r="H89" i="3"/>
  <c r="H99" i="3" s="1"/>
  <c r="I69" i="3"/>
  <c r="H69" i="3"/>
  <c r="I47" i="3"/>
  <c r="H47" i="3"/>
  <c r="I36" i="3"/>
  <c r="H36" i="3"/>
  <c r="I28" i="3"/>
  <c r="H28" i="3"/>
  <c r="I25" i="3"/>
  <c r="H25" i="3"/>
  <c r="I19" i="3"/>
  <c r="H19" i="3"/>
  <c r="I15" i="3"/>
  <c r="H15" i="3"/>
  <c r="I7" i="3"/>
  <c r="H7" i="3"/>
  <c r="I115" i="2"/>
  <c r="H115" i="2"/>
  <c r="I103" i="2"/>
  <c r="H103" i="2"/>
  <c r="I96" i="2"/>
  <c r="H96" i="2"/>
  <c r="I92" i="2"/>
  <c r="H92" i="2"/>
  <c r="I89" i="2"/>
  <c r="H89" i="2"/>
  <c r="I85" i="2"/>
  <c r="H85" i="2"/>
  <c r="I78" i="2"/>
  <c r="H78" i="2"/>
  <c r="I60" i="2"/>
  <c r="I53" i="2"/>
  <c r="H53" i="2"/>
  <c r="I45" i="2"/>
  <c r="H45" i="2"/>
  <c r="I38" i="2"/>
  <c r="H38" i="2"/>
  <c r="I27" i="2"/>
  <c r="H27" i="2"/>
  <c r="I17" i="2"/>
  <c r="H17" i="2"/>
  <c r="I10" i="2"/>
  <c r="H10" i="2"/>
  <c r="I35" i="6" l="1"/>
  <c r="I38" i="6" s="1"/>
  <c r="I57" i="6" s="1"/>
  <c r="H59" i="3"/>
  <c r="H55" i="4"/>
  <c r="H24" i="4"/>
  <c r="H27" i="4" s="1"/>
  <c r="I24" i="4"/>
  <c r="I27" i="4" s="1"/>
  <c r="U59" i="6"/>
  <c r="U60" i="6" s="1"/>
  <c r="W40" i="6"/>
  <c r="W59" i="6" s="1"/>
  <c r="W60" i="6" s="1"/>
  <c r="U33" i="6"/>
  <c r="W31" i="6"/>
  <c r="H47" i="5"/>
  <c r="I47" i="5"/>
  <c r="I49" i="5" s="1"/>
  <c r="I51" i="5" s="1"/>
  <c r="I34" i="5"/>
  <c r="H34" i="5"/>
  <c r="I55" i="4"/>
  <c r="I42" i="4"/>
  <c r="H42" i="4"/>
  <c r="H13" i="3"/>
  <c r="H60" i="3" s="1"/>
  <c r="I59" i="3"/>
  <c r="I13" i="3"/>
  <c r="I60" i="3" s="1"/>
  <c r="I75" i="2"/>
  <c r="I131" i="2" s="1"/>
  <c r="H75" i="2"/>
  <c r="H131" i="2" s="1"/>
  <c r="H44" i="2"/>
  <c r="H9" i="2"/>
  <c r="I44" i="2"/>
  <c r="I9" i="2"/>
  <c r="T55" i="6"/>
  <c r="T57" i="6" s="1"/>
  <c r="H38" i="6"/>
  <c r="H57" i="6" s="1"/>
  <c r="W10" i="6"/>
  <c r="U10" i="6"/>
  <c r="U29" i="6" s="1"/>
  <c r="W11" i="6"/>
  <c r="W21" i="6"/>
  <c r="W33" i="6" s="1"/>
  <c r="U31" i="6"/>
  <c r="U32" i="6" s="1"/>
  <c r="W49" i="6"/>
  <c r="U53" i="6"/>
  <c r="W53" i="6" s="1"/>
  <c r="U54" i="6"/>
  <c r="W54" i="6" s="1"/>
  <c r="W32" i="6" l="1"/>
  <c r="U35" i="6"/>
  <c r="W35" i="6" s="1"/>
  <c r="W38" i="6" s="1"/>
  <c r="H62" i="3"/>
  <c r="H57" i="4"/>
  <c r="H59" i="4" s="1"/>
  <c r="H49" i="5"/>
  <c r="H51" i="5" s="1"/>
  <c r="I57" i="4"/>
  <c r="I59" i="4" s="1"/>
  <c r="I62" i="3"/>
  <c r="H61" i="3"/>
  <c r="H66" i="3" s="1"/>
  <c r="H85" i="3" s="1"/>
  <c r="H84" i="3" s="1"/>
  <c r="H63" i="3"/>
  <c r="I61" i="3"/>
  <c r="I67" i="3" s="1"/>
  <c r="I63" i="3"/>
  <c r="H72" i="2"/>
  <c r="I72" i="2"/>
  <c r="W29" i="6"/>
  <c r="U38" i="6"/>
  <c r="T61" i="6"/>
  <c r="U55" i="6"/>
  <c r="W55" i="6" s="1"/>
  <c r="W61" i="6" s="1"/>
  <c r="U57" i="6" l="1"/>
  <c r="I66" i="3"/>
  <c r="H65" i="3"/>
  <c r="H88" i="3" s="1"/>
  <c r="H100" i="3" s="1"/>
  <c r="I65" i="3"/>
  <c r="I88" i="3" s="1"/>
  <c r="I100" i="3" s="1"/>
  <c r="H67" i="3"/>
  <c r="W57" i="6"/>
  <c r="U61" i="6"/>
  <c r="I85" i="3" l="1"/>
  <c r="I84" i="3" s="1"/>
  <c r="I103" i="3"/>
  <c r="I102" i="3" s="1"/>
  <c r="H103" i="3"/>
  <c r="H102" i="3" s="1"/>
</calcChain>
</file>

<file path=xl/sharedStrings.xml><?xml version="1.0" encoding="utf-8"?>
<sst xmlns="http://schemas.openxmlformats.org/spreadsheetml/2006/main" count="1102" uniqueCount="747">
  <si>
    <t>LEI:</t>
  </si>
  <si>
    <t>529900DUWS1DGNEK4C68</t>
  </si>
  <si>
    <t>30577</t>
  </si>
  <si>
    <t>Valamar Riviera d.d.</t>
  </si>
  <si>
    <t>Poreč</t>
  </si>
  <si>
    <t>Stancija Kaligari 1</t>
  </si>
  <si>
    <t>uprava@riviera.hr</t>
  </si>
  <si>
    <t>www.valamar-riviera.com</t>
  </si>
  <si>
    <t>KD</t>
  </si>
  <si>
    <t>KN</t>
  </si>
  <si>
    <t>RD</t>
  </si>
  <si>
    <t>RN</t>
  </si>
  <si>
    <t>MB:</t>
  </si>
  <si>
    <t>Valamar Obertauern GmbH</t>
  </si>
  <si>
    <t>Obertauern</t>
  </si>
  <si>
    <t>195893 D</t>
  </si>
  <si>
    <t>Valamar hotels &amp; resorts Gmbh</t>
  </si>
  <si>
    <t>Frankfurt</t>
  </si>
  <si>
    <t>Valamar A GmbH</t>
  </si>
  <si>
    <t>Tamsweg</t>
  </si>
  <si>
    <t>486431 S</t>
  </si>
  <si>
    <t>Hoteli Makarska d.d.</t>
  </si>
  <si>
    <t>Makarska</t>
  </si>
  <si>
    <t>Palme Turizam  d.o.o.</t>
  </si>
  <si>
    <t>Dubrovnik</t>
  </si>
  <si>
    <t xml:space="preserve">Magične stijene d.o.o. </t>
  </si>
  <si>
    <t>oo</t>
  </si>
  <si>
    <t>Imperial d.d.</t>
  </si>
  <si>
    <t>Rab</t>
  </si>
  <si>
    <t xml:space="preserve">Bugenvilia d.o.o. </t>
  </si>
  <si>
    <t>Da</t>
  </si>
  <si>
    <t>Ne</t>
  </si>
  <si>
    <t>Sopta Anka</t>
  </si>
  <si>
    <t>052 408 188</t>
  </si>
  <si>
    <t>anka.sopta@riviera.hr</t>
  </si>
  <si>
    <t>Ernst &amp; Young d.o.o.</t>
  </si>
  <si>
    <t>Berislav Horvat</t>
  </si>
  <si>
    <t>u kunama</t>
  </si>
  <si>
    <t>Naziv pozicije</t>
  </si>
  <si>
    <r>
      <t xml:space="preserve">AOP
</t>
    </r>
    <r>
      <rPr>
        <b/>
        <sz val="8"/>
        <rFont val="Arial"/>
        <family val="2"/>
        <charset val="238"/>
      </rPr>
      <t>oznaka</t>
    </r>
  </si>
  <si>
    <t>Isto razdoblje prethodne godine</t>
  </si>
  <si>
    <t>Tekuće razdoblje</t>
  </si>
  <si>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</si>
  <si>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</si>
  <si>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</si>
  <si>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</si>
  <si>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</si>
  <si>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</si>
  <si>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</si>
  <si>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u razdoblju __.__.____ do __.__.____</t>
  </si>
  <si>
    <t>Obveznik: ____________________________________________________________________</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</si>
  <si>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</si>
  <si>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</si>
  <si>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</si>
  <si>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</si>
  <si>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</si>
  <si>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</si>
  <si>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</si>
  <si>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</si>
  <si>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</si>
  <si>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</si>
  <si>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</si>
  <si>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</si>
  <si>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</si>
  <si>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</si>
  <si>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</si>
  <si>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</si>
  <si>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</si>
  <si>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</si>
  <si>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</si>
  <si>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</si>
  <si>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</si>
  <si>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</si>
  <si>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</si>
  <si>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</si>
  <si>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</si>
  <si>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</si>
  <si>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</si>
  <si>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</si>
  <si>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</si>
  <si>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</si>
  <si>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</si>
  <si>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</si>
  <si>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</si>
  <si>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</si>
  <si>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</si>
  <si>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</si>
  <si>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</si>
  <si>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</si>
  <si>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</si>
  <si>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</si>
  <si>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</si>
  <si>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</si>
  <si>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</si>
  <si>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5</t>
  </si>
  <si>
    <t>6</t>
  </si>
  <si>
    <t>7</t>
  </si>
  <si>
    <t>8</t>
  </si>
  <si>
    <t>9</t>
  </si>
  <si>
    <t>10</t>
  </si>
  <si>
    <t>11</t>
  </si>
  <si>
    <t>12</t>
  </si>
  <si>
    <t>13</t>
  </si>
  <si>
    <t>14</t>
  </si>
  <si>
    <t>15</t>
  </si>
  <si>
    <t>17</t>
  </si>
  <si>
    <t>18 (16+17)</t>
  </si>
  <si>
    <t>GENERAL INFORMATION FOR THE ISSUER</t>
  </si>
  <si>
    <t>Reporting period:</t>
  </si>
  <si>
    <t>to</t>
  </si>
  <si>
    <t>Year:</t>
  </si>
  <si>
    <t>Annual Business Financial Statement</t>
  </si>
  <si>
    <t>Tax number (MB):</t>
  </si>
  <si>
    <t xml:space="preserve">Issuer's Home Member state code: </t>
  </si>
  <si>
    <t>Company registration number (MBS):</t>
  </si>
  <si>
    <t>Personal identification number (OIB):</t>
  </si>
  <si>
    <t>Issuing company:</t>
  </si>
  <si>
    <t>Postal code and place</t>
  </si>
  <si>
    <t>Street and house number:</t>
  </si>
  <si>
    <t>E-mail address:</t>
  </si>
  <si>
    <t>Internet address</t>
  </si>
  <si>
    <t>Number of employees:</t>
  </si>
  <si>
    <t>(period end)</t>
  </si>
  <si>
    <t>Consolidated report:</t>
  </si>
  <si>
    <t xml:space="preserve">          (KN-non consolidated/KD-consolidated)</t>
  </si>
  <si>
    <t>(RN-non audited/RD-audited)</t>
  </si>
  <si>
    <t>Companies of the consolidation subject (according to IFRS):</t>
  </si>
  <si>
    <t>Seat:</t>
  </si>
  <si>
    <t>Bookkeeping service:</t>
  </si>
  <si>
    <t xml:space="preserve">    (Yes/No)</t>
  </si>
  <si>
    <t>(bookkeeping service company name)</t>
  </si>
  <si>
    <t>Contact person:</t>
  </si>
  <si>
    <t>(only surname and name)</t>
  </si>
  <si>
    <t>Telephone:</t>
  </si>
  <si>
    <t>Auditing company:</t>
  </si>
  <si>
    <t xml:space="preserve">Audited report:   </t>
  </si>
  <si>
    <t>Certified auditor:</t>
  </si>
  <si>
    <t>(the name of the company)</t>
  </si>
  <si>
    <t>(name and surname)</t>
  </si>
  <si>
    <t>BALANCE SHEET</t>
  </si>
  <si>
    <t>in HRK</t>
  </si>
  <si>
    <t>Taxpayer: Valamar Riviera d.d.</t>
  </si>
  <si>
    <t>Item</t>
  </si>
  <si>
    <t>ADP
code</t>
  </si>
  <si>
    <t>Preceding year</t>
  </si>
  <si>
    <t>Current year</t>
  </si>
  <si>
    <t>A) SUBSCRIBED CAPITAL UNPAID</t>
  </si>
  <si>
    <t>B) NON CURRENT ASSETS (ADP 003+010+020+031+036)</t>
  </si>
  <si>
    <t>I. INTANGIBLE ASSETS (ADP 004 to 009)</t>
  </si>
  <si>
    <t>1. Research and Development expenditure</t>
  </si>
  <si>
    <t>2. Patents, licences, royalties, trademarks and service marks, software and similar rights</t>
  </si>
  <si>
    <t>3. Goodwill</t>
  </si>
  <si>
    <t>4. Prepayments for intangible assets</t>
  </si>
  <si>
    <t xml:space="preserve">5. Intangible assets under construction </t>
  </si>
  <si>
    <t>6. Other intangible assets</t>
  </si>
  <si>
    <t>II. TANGIBLE ASSETS (ADP 011 to 019)</t>
  </si>
  <si>
    <t>1. Land</t>
  </si>
  <si>
    <t>2. Property</t>
  </si>
  <si>
    <t>3. Plants and equipment</t>
  </si>
  <si>
    <t>4. Tools, plants and vehicles</t>
  </si>
  <si>
    <t>5. Biological asset</t>
  </si>
  <si>
    <t>6. Prepayments for tangible assets</t>
  </si>
  <si>
    <t>7. Assets under construction</t>
  </si>
  <si>
    <t>8. Other tangible assets</t>
  </si>
  <si>
    <t>9. Investments property</t>
  </si>
  <si>
    <t>III. NON-CURRENT FINANCIAL ASSETS (ADP 021 to 030)</t>
  </si>
  <si>
    <t>1. Stakes (shares) in undertakings in a Group</t>
  </si>
  <si>
    <t>2. Investments in other securities of undertakings in a Group</t>
  </si>
  <si>
    <t>3. Loans, deposits etc given to undertakings in a Group</t>
  </si>
  <si>
    <t>4. Stakes (shares) in undertakings with participating interest</t>
  </si>
  <si>
    <t>5. Investments in other securities of undertakings with participating interest</t>
  </si>
  <si>
    <t>6. Loans, deposits etc given to undertakings with participating interest</t>
  </si>
  <si>
    <t>7. Investments in securities</t>
  </si>
  <si>
    <t>8. Given loans, deposits and similar</t>
  </si>
  <si>
    <t>9. Other investments accounted for using the equity method</t>
  </si>
  <si>
    <t>10. Other non-current financial assets</t>
  </si>
  <si>
    <t>IV. TRADE RECEIVABLES (ADP 032 to 035)</t>
  </si>
  <si>
    <t>1. Receivables from undertakings in a Group</t>
  </si>
  <si>
    <t>2. Receivables from undertakings with participating interests</t>
  </si>
  <si>
    <t>3. Trade receivables</t>
  </si>
  <si>
    <t>4. Other receivables</t>
  </si>
  <si>
    <t>V. DEFERRED TAX ASSETS</t>
  </si>
  <si>
    <t>C) CURENT ASSETS (ADP 038+046+053+063)</t>
  </si>
  <si>
    <t>I. INVENTORIES (ADP 039 to 045)</t>
  </si>
  <si>
    <t>1. Raw materials and consumables</t>
  </si>
  <si>
    <t>2. Work in progress</t>
  </si>
  <si>
    <t>3. Finished products</t>
  </si>
  <si>
    <t>4. Merchandise</t>
  </si>
  <si>
    <t>5. Prepayments for inventories</t>
  </si>
  <si>
    <t>6. Other available-for-sale assets</t>
  </si>
  <si>
    <t>7. Biological asset</t>
  </si>
  <si>
    <t>II. RECEIVABLES (ADP 047 to 052)</t>
  </si>
  <si>
    <t>2. Receivables from undertakings with participating interest</t>
  </si>
  <si>
    <t>4. Receivables form employees and members of the undertaking</t>
  </si>
  <si>
    <t>5. Receivables from Government and other institutions</t>
  </si>
  <si>
    <t>6. Other receivables</t>
  </si>
  <si>
    <t>III. CURRENT FINANCIAL ASSETS (ADP 054 to 062)</t>
  </si>
  <si>
    <t>9. Other financial assets</t>
  </si>
  <si>
    <t>IV. CASH AND CASH EQUIVALENTS</t>
  </si>
  <si>
    <t>D) PREPAYMENTS AND ACCRUED INCOME</t>
  </si>
  <si>
    <t>E) TOTAL ASSETS (ADP 001+002+037+064)</t>
  </si>
  <si>
    <t>F) OFF-BALANCE SHEET ITEMS</t>
  </si>
  <si>
    <t>LIABILITIES</t>
  </si>
  <si>
    <t>A) CAPITAL AND RESERVES (ADP 068 to 070+076+077+081+084+087)</t>
  </si>
  <si>
    <t>I. SHARE CAPITAL</t>
  </si>
  <si>
    <t>II. CAPITAL RESERVES</t>
  </si>
  <si>
    <t>III. RESERVES FROM PROFIT (ADP 071+072-073+074+075)</t>
  </si>
  <si>
    <t>1. Legal reserves</t>
  </si>
  <si>
    <t>2. Reserves for own shares</t>
  </si>
  <si>
    <t>3. Own stocks and shares (deductible items)</t>
  </si>
  <si>
    <t>4. Statutory reserves</t>
  </si>
  <si>
    <t>5. Other reserves</t>
  </si>
  <si>
    <t>IV. REVALUATION RESERVES</t>
  </si>
  <si>
    <t>V. FAIR VALUE RESERVES (ADP 078 to 080)</t>
  </si>
  <si>
    <t>1. Fair value of financial assets available for sale</t>
  </si>
  <si>
    <t>2. Efficient portion of cash flow hedge</t>
  </si>
  <si>
    <t>3. Efficient portion of  foreign net investment hedge</t>
  </si>
  <si>
    <t>VI. RETAINED EARNINGS OR LOSS CARRIED FORWARD (ADP 082-083)</t>
  </si>
  <si>
    <t>1. Retained earnings</t>
  </si>
  <si>
    <t>2. Loss carried forward</t>
  </si>
  <si>
    <t>VII. PROFIT OR LOSS FOR THE FINANCIAL YEAR (ADP 085-086)</t>
  </si>
  <si>
    <t>1. Profit for the financial year</t>
  </si>
  <si>
    <t>2. Loss for the financial year</t>
  </si>
  <si>
    <t>VIII. MINORITY INTEREST</t>
  </si>
  <si>
    <t>B) PROVISIONS (ADP 089 to 094)</t>
  </si>
  <si>
    <t>1. Provisions for pensions, severance pay and similar libabilities</t>
  </si>
  <si>
    <t>2. Provisions for tax obligations</t>
  </si>
  <si>
    <t>3. Provisions for litigations in progress</t>
  </si>
  <si>
    <t>4. Provisions for renewal of natural resources</t>
  </si>
  <si>
    <t>5. Provision for costs within warranty period</t>
  </si>
  <si>
    <t>6. Other provisions</t>
  </si>
  <si>
    <t>C) NON-CURRENT LIABILITIES (ADP 096 to 106)</t>
  </si>
  <si>
    <t>1. Liabilites to related parties</t>
  </si>
  <si>
    <t>2. Liabilities for loans, deposits etc of undertakings in a Group</t>
  </si>
  <si>
    <t>3. Liabilities to undertakings with participating interest</t>
  </si>
  <si>
    <t>4. Liabilities for loans, deposits etc of undertakings with participating interest</t>
  </si>
  <si>
    <t>5. Liabilities for loans, deposits and other</t>
  </si>
  <si>
    <t>6. Liabilities to banks and other financial institutions</t>
  </si>
  <si>
    <t>7. Liabilities for advance payments</t>
  </si>
  <si>
    <t>8. Trade payables</t>
  </si>
  <si>
    <t>9. Amounts payable for securities</t>
  </si>
  <si>
    <t>10. Other non-current liabilities</t>
  </si>
  <si>
    <t>11. Deffered tax</t>
  </si>
  <si>
    <t>D) CURRENT LIABILITIES (ADP 108 to 121)</t>
  </si>
  <si>
    <t>1. Liabilities to undertakings in a Group</t>
  </si>
  <si>
    <t xml:space="preserve">4. Liabilities for loans, deposits etc of undertakings with participating interest  </t>
  </si>
  <si>
    <t>7. Amounts payable for prepayment</t>
  </si>
  <si>
    <t>9. Liabilities upon loan stocks</t>
  </si>
  <si>
    <t>10. Liabilities to emloyees</t>
  </si>
  <si>
    <t>11. Taxes, contributions and similar liabilities</t>
  </si>
  <si>
    <t>12. Liabilities arising from share in the result</t>
  </si>
  <si>
    <t>13. Liabilities arising from non-current assets held for sale</t>
  </si>
  <si>
    <t>14. Other current liabilities</t>
  </si>
  <si>
    <t>E) ACCRUED EXPENSES AND DEFERRED INCOME</t>
  </si>
  <si>
    <t>F) TOTAL LIABILITIES (ADP 067+088+095+107+122)</t>
  </si>
  <si>
    <t>G) OFF-BALANCE SHEET ITEMS</t>
  </si>
  <si>
    <t>INCOME STATEMENT</t>
  </si>
  <si>
    <t>ADP code</t>
  </si>
  <si>
    <t>Preceding period</t>
  </si>
  <si>
    <t>I. OPERATING INCOME (ADP 126+127+128+129+130)</t>
  </si>
  <si>
    <t>1. Revenues from sales with undertakings in a Group</t>
  </si>
  <si>
    <t>2. Sales revenues (outside the Group)</t>
  </si>
  <si>
    <t>3. Revenues from use of own products, goods and services</t>
  </si>
  <si>
    <t>4. Other operating revenues with undertakings in a Group</t>
  </si>
  <si>
    <t>5. Other operating revenues (outside the Group)</t>
  </si>
  <si>
    <t>II. OPERATING EXPENSES (ADP 132+133+137+141+142+143+146+153)</t>
  </si>
  <si>
    <t>1. Changes in inventories of finished products and work in progress</t>
  </si>
  <si>
    <t>2. Material costs (ADP 134 to 136)</t>
  </si>
  <si>
    <t>a) Cost of raw materials &amp; consumables</t>
  </si>
  <si>
    <t>b) Cost of goods sold</t>
  </si>
  <si>
    <t>c) Other costs</t>
  </si>
  <si>
    <t>3. Staff costs (ADP 138 to 140)</t>
  </si>
  <si>
    <t>a) Net salaries</t>
  </si>
  <si>
    <t>b) Employee income tax</t>
  </si>
  <si>
    <t>c) Tax on payroll</t>
  </si>
  <si>
    <t>4. Depreciation and amortisation</t>
  </si>
  <si>
    <t>5. Other expenditures</t>
  </si>
  <si>
    <t>6. Value adjustment (ADP 144+145)</t>
  </si>
  <si>
    <t>a) non-current assets (without financial assets)</t>
  </si>
  <si>
    <t>b) current asssets (without financial assets)</t>
  </si>
  <si>
    <t>7. Provisions (ADP 147 to 152)</t>
  </si>
  <si>
    <t>a) Provision for pensions, severance payments and other employment benefits</t>
  </si>
  <si>
    <t>b) Provisions for tax liabilities</t>
  </si>
  <si>
    <t>c) Provisions for litigations in progress</t>
  </si>
  <si>
    <t>d) Provisions for renewal of natural resources</t>
  </si>
  <si>
    <t>e) Provision for costs within warranty period</t>
  </si>
  <si>
    <t>f) Other provisions</t>
  </si>
  <si>
    <t>8. Other operating expenses</t>
  </si>
  <si>
    <t>III. FINANCIAL INCOME (ADP 155 to 164)</t>
  </si>
  <si>
    <t xml:space="preserve">1. Income from stakes (shares) in undertakings in a Group </t>
  </si>
  <si>
    <t xml:space="preserve">2. Income from stakes (shares) in undertakings with participating interest </t>
  </si>
  <si>
    <t xml:space="preserve">3. Income from other non-current financial investments and loans to undertakings in a Group </t>
  </si>
  <si>
    <t>4. Other interest income from undertakings in a Group</t>
  </si>
  <si>
    <t>5. Foreign exchange differences and other financial income from undertakings in a Group</t>
  </si>
  <si>
    <t>6. Income from other non-current financial investments and loans</t>
  </si>
  <si>
    <t>7. Other interest income</t>
  </si>
  <si>
    <t>8. Foreign exchange differences and other financial income</t>
  </si>
  <si>
    <t>9. Unrealized gains (income) from the financial assets</t>
  </si>
  <si>
    <t>10. Other financial income</t>
  </si>
  <si>
    <t>IV. FINANCIAL COSTS (ADP 166 to 172)</t>
  </si>
  <si>
    <t>1. Interest expenses and similar expenses with undertakings in a Group</t>
  </si>
  <si>
    <t>2. Foreign exchange differences and other expenses with undertakings in a Group</t>
  </si>
  <si>
    <t>3. Interest expenses and similar</t>
  </si>
  <si>
    <t>4. Foreign exchange differences and other expenses</t>
  </si>
  <si>
    <t>5. Unrealized loss (expenses) from the financial assets</t>
  </si>
  <si>
    <t>6. Value adjustment expense on financial assets (net)</t>
  </si>
  <si>
    <t>7. Other financial expenses</t>
  </si>
  <si>
    <t>V. SHARE OF PROFIT FROM UNDERTAKINGS WITH PARTICIPATING INTEREST</t>
  </si>
  <si>
    <t>VI. SHARE OF PROFIT FROM JOINT VENTURES</t>
  </si>
  <si>
    <t>VII. SHARE OF LOSS FROM UNDERTAKINGS WITH PARTICIPATING INTEREST</t>
  </si>
  <si>
    <t>VIII. SHARE OF LOSS FROM JOINT VENTURES</t>
  </si>
  <si>
    <t>IX. TOTAL INCOME (ADP 125+154+173+174)</t>
  </si>
  <si>
    <t>X. TOTAL EXPENSES (ADP 131+165+175+176)</t>
  </si>
  <si>
    <t>XI. PROFIT OR LOSS BEFORE TAX (ADP 177-178)</t>
  </si>
  <si>
    <t>1. Profit before tax (ADP 177-178)</t>
  </si>
  <si>
    <t>2. Loss before tax (ADP 178-177)</t>
  </si>
  <si>
    <t>XII. INCOME TAX EXPENSE</t>
  </si>
  <si>
    <t>XIII. PROFIT OR LOSS FOR THE PERIOD (ADP 179-182)</t>
  </si>
  <si>
    <t>1. Profit for the period (ADP 179-182)</t>
  </si>
  <si>
    <t>2. Loss for the period (ADP 182-179)</t>
  </si>
  <si>
    <t>PROFIT OR LOSS FROM DISCONTINUED OPERATIONS (applicable for entities which use IFRS and have discontinued operations)</t>
  </si>
  <si>
    <t>XIV. PROFIT OR LOSS FROM DISCONTINUED OPERATIONS BEFORE TAX (ADP 187-188)</t>
  </si>
  <si>
    <t>1. Profit before tax from discontinued operations</t>
  </si>
  <si>
    <t>2. Loss before tax from discontinued operations</t>
  </si>
  <si>
    <t>XV. INCOME TAX EXPENSE FROM DISCONTINUED OPERATIONS</t>
  </si>
  <si>
    <t>1. Profit for the period from discontinued operations (ADP 186-189)</t>
  </si>
  <si>
    <t>2. Loss for the period from discontinued operations (ADP 189-186)</t>
  </si>
  <si>
    <t>TOTAL PROFIT OR LOSS FOR THE PERIOD (applicable for entities which use IFRS and have discontinued operations)</t>
  </si>
  <si>
    <t>XVI. PROFIT OR LOSS BEFORE TAX (ADP 179+186)</t>
  </si>
  <si>
    <t>1. Profit before tax (ADP 192)</t>
  </si>
  <si>
    <t>2. Loss before tax (ADP 192)</t>
  </si>
  <si>
    <t>XVII. INCOME TAX EXPENSE (ADP 182+189)</t>
  </si>
  <si>
    <t>XVIII. PROFIT OR LOSS FOR THE PERIOD (ADP 192-195)</t>
  </si>
  <si>
    <t>1. Profit for the period (ADP 192-195)</t>
  </si>
  <si>
    <t>2. Loss for the period (ADP 195-192)</t>
  </si>
  <si>
    <t>APPENDIX TO THE INCOME STATEMENT (to be completed by entities submitting consolidated financial statements)</t>
  </si>
  <si>
    <t>XIX. PROFIT OR LOSS FOR THE PERIOD (ADP 200+201)</t>
  </si>
  <si>
    <t>1. Attributable to parent company's shareholders</t>
  </si>
  <si>
    <t>2. Attributable to non-controlling interests</t>
  </si>
  <si>
    <t>STATEMENT OF OTHER COMPREHENSIVE INCOME (to be completed by entities subject to IFRS)</t>
  </si>
  <si>
    <t xml:space="preserve">I. PROFIT OR LOSS FOR THE PERIOD </t>
  </si>
  <si>
    <t>II. OTHER COMPREHENSIVE INCOME/LOSS BEFORE TAX (ADP 204 to 211)</t>
  </si>
  <si>
    <t>1. Exchange differences arising from foreign operations</t>
  </si>
  <si>
    <t xml:space="preserve">2. Revaluation of non-current assets and intangible assets    </t>
  </si>
  <si>
    <t xml:space="preserve">3. Gains or loss available for sale investments </t>
  </si>
  <si>
    <t xml:space="preserve">4. Gains or loss on net movement on cash flow hedges </t>
  </si>
  <si>
    <t>5. Gains or loss on net investments hedge</t>
  </si>
  <si>
    <t xml:space="preserve">6. Share of the other comprehensive income/loss of associates </t>
  </si>
  <si>
    <t>7. Acturial gain/loss on post employment benefit obligations</t>
  </si>
  <si>
    <t>8. Other changes in capital (minorities)</t>
  </si>
  <si>
    <t xml:space="preserve">III. TAX ON OTHER COMPREHENSIVE INCOME OF THE PERIOD  </t>
  </si>
  <si>
    <t>IV. NET OTHER COMPREHENSIVE INCOME OR LOSS FOR THE YEAR (ADP 203-212)</t>
  </si>
  <si>
    <t>V. TOTAL COMPREHENSIVE INCOME/LOSS FOR THE PERIOD (ADP 202+213)</t>
  </si>
  <si>
    <t>VI. TOTAL COMPREHENSIVE INCOME/LOSS FOR THE PERIOD (ADP 216+217)</t>
  </si>
  <si>
    <t>CASH FLOW STATEMENT - INDIRECT METHOD</t>
  </si>
  <si>
    <t>Current period</t>
  </si>
  <si>
    <t>CASH FLOW FROM OPERATING ACTIVITIES</t>
  </si>
  <si>
    <t>1. Profit before taxes</t>
  </si>
  <si>
    <t>2. Adjustments (ADP 003 to 010):</t>
  </si>
  <si>
    <t>a) Depreciation and amortisation</t>
  </si>
  <si>
    <t>b) Profit and loss from sales and value adjustments of non-current tangible and intangible assets</t>
  </si>
  <si>
    <t>c) Profit and loss from sales and unrealised profit and loss and value adjustments of financial assets</t>
  </si>
  <si>
    <t>d) Income from interest and dividends</t>
  </si>
  <si>
    <t>e) Interest expenses</t>
  </si>
  <si>
    <t>f) Provisions</t>
  </si>
  <si>
    <t>g) Foreign exchange differences (unrealized)</t>
  </si>
  <si>
    <t>h) Other adjustments for non-cash transactions and unrealized profit and loss</t>
  </si>
  <si>
    <t>I. Increase or decrease of cash flow before changes in working capital (ADP 001+002)</t>
  </si>
  <si>
    <t>3. Changes in working capital (ADP 013 to 016)</t>
  </si>
  <si>
    <t>a) Increase or decrease of current liabilities</t>
  </si>
  <si>
    <t>b) Increase or decrease of current receivables</t>
  </si>
  <si>
    <t xml:space="preserve">c) Increase or decrease of inventories </t>
  </si>
  <si>
    <t>d) Other increase or decrease of working capital</t>
  </si>
  <si>
    <t>II. Cash from operating activities (ADP 011+012)</t>
  </si>
  <si>
    <t xml:space="preserve">4. Interest </t>
  </si>
  <si>
    <t>5. Income tax paid</t>
  </si>
  <si>
    <t>A) NET CASH FLOW FROM OPERATING ACTIVITIES (ADP 017 to 019)</t>
  </si>
  <si>
    <t>CASH FLOW FROM INVESTMENT ACTIVITIES</t>
  </si>
  <si>
    <t>1. Proceeds from sale of non-current assets</t>
  </si>
  <si>
    <t>2. Proceeds from selling financial instruments</t>
  </si>
  <si>
    <t>3. Proceeds from interest rates</t>
  </si>
  <si>
    <t>4. Proceeds from dividends</t>
  </si>
  <si>
    <t xml:space="preserve">5. Proceeds from repayment of given loans and savings </t>
  </si>
  <si>
    <t>6. Other proceeds from investment activities</t>
  </si>
  <si>
    <t>III. Total cash proceeds from investment activities (AOP 021 to 026)</t>
  </si>
  <si>
    <t>1. Purchase of non-current tangible and intangible assets</t>
  </si>
  <si>
    <t>2. Purchase of financial instruments</t>
  </si>
  <si>
    <t>3. Loans and deposits for the period</t>
  </si>
  <si>
    <t xml:space="preserve">4. Acquisition of subsidiary, net of acquired cash </t>
  </si>
  <si>
    <t>5. Other payments from investment activities</t>
  </si>
  <si>
    <t>IV. Total cash payments from investment activities (ADP 028 to 032)</t>
  </si>
  <si>
    <t>B) NET INCREASE OF CASH FLOW FROM INVESTMENT ACTIVITIES (ADP 027+033)</t>
  </si>
  <si>
    <t>CASH FLOW FROM FINANCIAL ACTIVITIES</t>
  </si>
  <si>
    <t>1. Proceeds from increase of subscribed capital</t>
  </si>
  <si>
    <t>2. Proceeds from issuing equity-based and debt-based financial instruments</t>
  </si>
  <si>
    <t>3. Proceeds from loan principal, loans and other borrowings</t>
  </si>
  <si>
    <t>4. Other proceeds from financial activities</t>
  </si>
  <si>
    <t>V. Total proceeds from financial activities (ADP 035 to 038)</t>
  </si>
  <si>
    <t>1. Repayment of loan principals, loans and other borrowings and debt-based financial instruments</t>
  </si>
  <si>
    <t>2. Dividends paid</t>
  </si>
  <si>
    <t>3. Payment of finance lease liabilities</t>
  </si>
  <si>
    <t>4. Re-purchase of treasury shares and decrease in subscribed share capital</t>
  </si>
  <si>
    <t>5. Other payments from financial activities</t>
  </si>
  <si>
    <t>VI. Total cash payments from financing activities (ADP 040 to 044)</t>
  </si>
  <si>
    <t>C) NET CASH FLOW FROM FINANCIAL ACTIVITIES (ADP 039+045)</t>
  </si>
  <si>
    <t>1. Cash and cash equivalents-unrealized foreign exchange differences</t>
  </si>
  <si>
    <t>D) NET INCREASE OR DECREASE OF CASH FLOW (ADP 020+034+046+047)</t>
  </si>
  <si>
    <t>E) CASH AND CASH EQUIVALENTS AT THE BEGINNING OF THE PERIOD</t>
  </si>
  <si>
    <t>F) CASH AND CASH EQUIVALENTS AT THE END OF THE PERIOD (ADP 048+049)</t>
  </si>
  <si>
    <t>STATEMENT OF CHANGES IN EQUITY</t>
  </si>
  <si>
    <t>from</t>
  </si>
  <si>
    <t>Description</t>
  </si>
  <si>
    <t>Distributable to majority owners</t>
  </si>
  <si>
    <t>Subscribed Share capital</t>
  </si>
  <si>
    <t>Capital reserves</t>
  </si>
  <si>
    <t>Legal reserves</t>
  </si>
  <si>
    <t>Reserves for own shares</t>
  </si>
  <si>
    <t>Treasury shares and shares (deductible item)</t>
  </si>
  <si>
    <t>Statutory reserves</t>
  </si>
  <si>
    <t>Other reserves</t>
  </si>
  <si>
    <t>Revaluation reserves</t>
  </si>
  <si>
    <t>Fair value of financial assets available for sale</t>
  </si>
  <si>
    <t>Efficient portion of cash flow hedge</t>
  </si>
  <si>
    <t>Efficient portion of foreign net investment hedge</t>
  </si>
  <si>
    <t>Retained earnings/ loss carried forward</t>
  </si>
  <si>
    <t>Net profit/ loss for the period</t>
  </si>
  <si>
    <t>Total distributable to majority owners</t>
  </si>
  <si>
    <t>16 (3 do 6-7+8 do 15)</t>
  </si>
  <si>
    <t>Previous period</t>
  </si>
  <si>
    <t>2. Changes in accounting policies</t>
  </si>
  <si>
    <t>3. Error correction</t>
  </si>
  <si>
    <t>4. Balance at 1 January of the previous period (ADP 01 to 03)</t>
  </si>
  <si>
    <t>5. Profit/loss for the period</t>
  </si>
  <si>
    <t>6. Foreign currency translation differences-foreign operations</t>
  </si>
  <si>
    <t>7. Changes in revaluation reserves of non-current tangible and intangible assets</t>
  </si>
  <si>
    <t>8. Profit or loss from re-evaluation of finacial assets held for sale</t>
  </si>
  <si>
    <t>9. Profit or loss form cash flow hedge</t>
  </si>
  <si>
    <t>10. Profit or loss from foreign net investment hedge</t>
  </si>
  <si>
    <t xml:space="preserve">11. Share in other comprehensive income/loss from undertakings with participating interest </t>
  </si>
  <si>
    <t>12. Actuarial gains/losses from defined benefit plans</t>
  </si>
  <si>
    <t>13. Other changes in capital (minorities)</t>
  </si>
  <si>
    <t>14. Taxation of transactions recognized directly in equity</t>
  </si>
  <si>
    <t xml:space="preserve">15. Increase/decrease of subscribed share capital (except by reinvested profit and in pre-bankruptcy settlement)
      </t>
  </si>
  <si>
    <t>18. Repurchase of own shares/stakes</t>
  </si>
  <si>
    <t xml:space="preserve">19. Share in profit/dividend payout </t>
  </si>
  <si>
    <t xml:space="preserve">20. Other distribution to majority owners </t>
  </si>
  <si>
    <t>21. Transfer to reserves according to annual plan</t>
  </si>
  <si>
    <t>22. Increase in reserves in pre-bankruptcy settlement</t>
  </si>
  <si>
    <t>23. Balance at 31 Decemeber of previous period (ADP 04 to 22)</t>
  </si>
  <si>
    <t>ADDITION TO STATEMENT OF CHANGES IN EQUITY (only for IFRS adopters)</t>
  </si>
  <si>
    <t>I. OTHER COMPREHENSIVE INCOME OF THE PREVIOUS PERIOD NET OF TAX (ADP 06 to 14)</t>
  </si>
  <si>
    <t>II. COMPREHENSIVE INCOME OR LOSS FOR THE PREVIOUS PERIOD (ADP 05+24)</t>
  </si>
  <si>
    <t>III. TRANSACTIONS WITH OWNERS IN THE PREVIOUS PERIOD, RECOGNIZED DIRECTLY IN EQUITY (ADP 15 to 22)</t>
  </si>
  <si>
    <t xml:space="preserve">Current period </t>
  </si>
  <si>
    <t>1. Balance at 1 January of current period</t>
  </si>
  <si>
    <t>4. Balance at 1 January of current period (ADP 27 to 29)</t>
  </si>
  <si>
    <t>15. Increase/decrease of subscribed share capital (except by reinvested profit and in pre-bankruptcy settlement)</t>
  </si>
  <si>
    <t>23. Balance on the last day of the reporting period of the current business year (AOP 30 do 48)</t>
  </si>
  <si>
    <t>I. OTHER COMPREHENSIVE INCOME OF THE CURRENT PERIOD, NET OF TAX (ADP 32 to 40)</t>
  </si>
  <si>
    <t>II. COMPREHENSIVE INCOME OR LOSS FOR THE CURRENT PERIOD (ADP 31+50)</t>
  </si>
  <si>
    <t>III. TRANSACTIONS WITH OWNERS IN THE CURRENT PERIOD, RECOGNIZED DIRECTLY IN EQUITY (ADP 41 to 48)</t>
  </si>
  <si>
    <t xml:space="preserve">Institution code: </t>
  </si>
  <si>
    <t>HR</t>
  </si>
  <si>
    <t>APPENDIX TO THE STATEMENT OF COMPREHENSIVE INCOME (to be completed by entities submitting consolidated financial statements)</t>
  </si>
  <si>
    <t>1. Balance at 1 January of the previous period</t>
  </si>
  <si>
    <t>16. Increase of subscribed share capital by profit reinvestment</t>
  </si>
  <si>
    <t>17. Increase of subscribed share capital in pre-bankruptcy settlement</t>
  </si>
  <si>
    <t>for 01.01.2019 to 31.12.2019</t>
  </si>
  <si>
    <t>as at 31.12.2019</t>
  </si>
  <si>
    <t>Summary of adjustments of GFI-POD balance sheet and unconsolidated balance sheet from Audited report for 2019</t>
  </si>
  <si>
    <t>GRUPA</t>
  </si>
  <si>
    <t>GFI-POD BALANCE SHEET
as at 31 December 2019
(in thousands of HRK)</t>
  </si>
  <si>
    <t>GFI-POD
ADP code</t>
  </si>
  <si>
    <t>AUDITED REPORT
Note</t>
  </si>
  <si>
    <t>Reclassified
GFI-POD</t>
  </si>
  <si>
    <t xml:space="preserve">Difference </t>
  </si>
  <si>
    <t>Explanation</t>
  </si>
  <si>
    <t>002</t>
  </si>
  <si>
    <t>14+15+16+
17+part of 18b+
20+part of 21+25+part of 30</t>
  </si>
  <si>
    <t xml:space="preserve">  I. Intangible assets</t>
  </si>
  <si>
    <t>003</t>
  </si>
  <si>
    <t>16</t>
  </si>
  <si>
    <t xml:space="preserve">  II. Tangible assets</t>
  </si>
  <si>
    <t>010</t>
  </si>
  <si>
    <t>14+15+30</t>
  </si>
  <si>
    <t xml:space="preserve">  III. Non-current financial assets</t>
  </si>
  <si>
    <t>020</t>
  </si>
  <si>
    <t xml:space="preserve">  IV. Trade receivables</t>
  </si>
  <si>
    <t>031</t>
  </si>
  <si>
    <t xml:space="preserve">  V. Deferred tax assets</t>
  </si>
  <si>
    <t>036</t>
  </si>
  <si>
    <t>25</t>
  </si>
  <si>
    <t>CURRENT ASSETS (ADP 038+046+053+063)</t>
  </si>
  <si>
    <t>037</t>
  </si>
  <si>
    <t xml:space="preserve">  I. Inventories</t>
  </si>
  <si>
    <t>038</t>
  </si>
  <si>
    <t>22</t>
  </si>
  <si>
    <t xml:space="preserve">  II. Receivables</t>
  </si>
  <si>
    <t>046</t>
  </si>
  <si>
    <t xml:space="preserve">  III. Current financial assets</t>
  </si>
  <si>
    <t>053</t>
  </si>
  <si>
    <t xml:space="preserve">  IV. Cash and cash equivalents</t>
  </si>
  <si>
    <t>063</t>
  </si>
  <si>
    <t xml:space="preserve">26 </t>
  </si>
  <si>
    <t>GFI-POD item "Cash and cash equivalents" (ADP 063; HRK 550,143 thous.) is in Audited report presented under item "Cash and cash equivalents" (Note 26 in comparable amount of HRK 550,143 thous.).</t>
  </si>
  <si>
    <t>PREPAYMENTS AND ACCRUED INCOME</t>
  </si>
  <si>
    <t>064</t>
  </si>
  <si>
    <t>TOTAL ASSETS</t>
  </si>
  <si>
    <t>CAPITAL AND RESERVES</t>
  </si>
  <si>
    <t>067</t>
  </si>
  <si>
    <t>27+28</t>
  </si>
  <si>
    <t>PROVISIONS</t>
  </si>
  <si>
    <t>088</t>
  </si>
  <si>
    <t>NON-CURRENT LIABILITIES (ADP 101+105+106)</t>
  </si>
  <si>
    <t>095</t>
  </si>
  <si>
    <t xml:space="preserve">  I. Liabilities to banks and other financial institutions</t>
  </si>
  <si>
    <t>101+100</t>
  </si>
  <si>
    <t xml:space="preserve">  II. Other non-current liabilities</t>
  </si>
  <si>
    <t>105</t>
  </si>
  <si>
    <t xml:space="preserve">  III. Deferred tax liabilities</t>
  </si>
  <si>
    <t>106</t>
  </si>
  <si>
    <t xml:space="preserve">  III. Trade payables</t>
  </si>
  <si>
    <t>103</t>
  </si>
  <si>
    <t>CURRENT LIABILITIES (ADP 108+113+114+115+117+118+119+121)</t>
  </si>
  <si>
    <t>107</t>
  </si>
  <si>
    <t>113+112</t>
  </si>
  <si>
    <t xml:space="preserve">  II. Amounts payable for prepayment</t>
  </si>
  <si>
    <t>114</t>
  </si>
  <si>
    <t xml:space="preserve">  III. Trade payables and liabilities to undertakings in a Group</t>
  </si>
  <si>
    <t xml:space="preserve">  IV. Liabilities to employees</t>
  </si>
  <si>
    <t>117</t>
  </si>
  <si>
    <t xml:space="preserve">  V. Taxes, contributions and similar liabilities</t>
  </si>
  <si>
    <t>118</t>
  </si>
  <si>
    <t xml:space="preserve">  VI. Liabilities arising from share in the result and other current liabilities</t>
  </si>
  <si>
    <t>ACCRUED EXPENSES AND DEFERRED INCOME</t>
  </si>
  <si>
    <t>122</t>
  </si>
  <si>
    <t>TOTAL LIABILITIES</t>
  </si>
  <si>
    <t>Summary of adjustments of GFI-POD reclassified income statement and unconsolidated income of comprehensive income from Audited report for 2019</t>
  </si>
  <si>
    <t>GROUP</t>
  </si>
  <si>
    <t>GFI-POD INCOME STATEMENT
for the period from 1 January 2019 to 31 December 2019
(in thousands of HRK)</t>
  </si>
  <si>
    <t>OPERATING INCOME (ADP 125+126+127+128+129+130)</t>
  </si>
  <si>
    <t>125</t>
  </si>
  <si>
    <t xml:space="preserve">  I. Revenues from sales with undertakings in a Group and sales revenues (outside the Group)</t>
  </si>
  <si>
    <t>126+127</t>
  </si>
  <si>
    <t xml:space="preserve">  II. Revenues from use of own products, goods and services, other operating revenues with undertakings in a Group and other operating revenues (outside the Group)</t>
  </si>
  <si>
    <t>128+129+130</t>
  </si>
  <si>
    <t>Part of 6+
part of 10</t>
  </si>
  <si>
    <t>131</t>
  </si>
  <si>
    <t xml:space="preserve">  I. Material costs</t>
  </si>
  <si>
    <t>133</t>
  </si>
  <si>
    <t>GFI-POD item "Material costs" (ADP 133; HRK 609,248 thous.) is in Audited report presented under item "Cost of materials and services" (Note 7 in comparable amount of HRK 609,248 thous.).</t>
  </si>
  <si>
    <t xml:space="preserve">  II. Staff costs</t>
  </si>
  <si>
    <t>137</t>
  </si>
  <si>
    <t>Part of 8</t>
  </si>
  <si>
    <t xml:space="preserve">  III. Depreciation and amortisation</t>
  </si>
  <si>
    <t>141</t>
  </si>
  <si>
    <t>14+15+16+30</t>
  </si>
  <si>
    <t xml:space="preserve">  IV. Other expenditures</t>
  </si>
  <si>
    <t>142</t>
  </si>
  <si>
    <t>Part of 8+
part of 9</t>
  </si>
  <si>
    <t xml:space="preserve">  V. Value adjustment</t>
  </si>
  <si>
    <t>143</t>
  </si>
  <si>
    <t>Part of 9</t>
  </si>
  <si>
    <t xml:space="preserve">  VI. Provisions</t>
  </si>
  <si>
    <t>146</t>
  </si>
  <si>
    <t xml:space="preserve">  VIII. Other operating expenses</t>
  </si>
  <si>
    <t>153</t>
  </si>
  <si>
    <t>FINANCIAL INCOME</t>
  </si>
  <si>
    <t>154</t>
  </si>
  <si>
    <t>Part of 11</t>
  </si>
  <si>
    <t>FINANCIAL COSTS</t>
  </si>
  <si>
    <t>165</t>
  </si>
  <si>
    <t>SHARE OF LOSS FROM JOINT VENTURES (ADP 176)</t>
  </si>
  <si>
    <t>173</t>
  </si>
  <si>
    <t>18b</t>
  </si>
  <si>
    <t>TOTAL INCOME (ADP 125+154)</t>
  </si>
  <si>
    <t>177</t>
  </si>
  <si>
    <t>TOTAL COSTS (ADP 131+165)</t>
  </si>
  <si>
    <t>178</t>
  </si>
  <si>
    <t>PROFIT OR LOSS BEFORE TAX (ADP 177-178)</t>
  </si>
  <si>
    <t>179</t>
  </si>
  <si>
    <t>INCOME TAX EXPENSE</t>
  </si>
  <si>
    <t>182</t>
  </si>
  <si>
    <t>PROFIT OR LOSS FOR THE PERIOD (ADP 179-182)</t>
  </si>
  <si>
    <t>184</t>
  </si>
  <si>
    <t>Summary of adjustments of GFI-POD reclassified balance sheet and balance sheet from Audited Report for 2018</t>
  </si>
  <si>
    <t>GFI-POD BALANCE SHEET
as at 31 December 2018
(in thousands of HRK)</t>
  </si>
  <si>
    <t>14+15</t>
  </si>
  <si>
    <t>20+21</t>
  </si>
  <si>
    <t>GFI-POD item "Financial assets" (ADP 053; HRK 441 thous.) is in Audited report presented under item "Loans and deposits" - current part (Note 21 in comparable amount of HRK 441 thous.).</t>
  </si>
  <si>
    <t>26</t>
  </si>
  <si>
    <t>GFI-POD item "Cash and cash equivalents" (ADP 063; HRK 261,842 thous.) is in Audited report presented under item "Cash and cash equivalents" (Note 26 in comparable amount of HRK 261,842 thous.).</t>
  </si>
  <si>
    <t>Part of 32 + part of 31</t>
  </si>
  <si>
    <t>GFI-POD item "Provisions" (ADP 088; HRK 127,788 thous.) is in Audited report presented under non-current liabilities in item "Provisions" (Note 32 in comparable amount of HRK 77,312 thous.) and non-current liabilities under item "Concession fee" (Note 31 in comparable amount of HRK 50,476 thous).</t>
  </si>
  <si>
    <t>Part of 24+25+
part of 29</t>
  </si>
  <si>
    <t>Part of 29</t>
  </si>
  <si>
    <t>Part of 24</t>
  </si>
  <si>
    <t>Part of 24+29+
part of 31</t>
  </si>
  <si>
    <t>Part of 31</t>
  </si>
  <si>
    <t>Part of 24 + part of 31</t>
  </si>
  <si>
    <t>Part of 31+
part of 32</t>
  </si>
  <si>
    <t>Summary of adjustments of GFI-POD reclassified income statement and unconsolidated income of comprehensive income from Audited report for 2018</t>
  </si>
  <si>
    <t>GFI-POD INCOME STATEMENT
for the period from 1 January 2018 to 31 December 2018
(in thousands of HRK)</t>
  </si>
  <si>
    <t>Part of 6+
part of 9+
part of 10</t>
  </si>
  <si>
    <t>GFI-POD item "Material costs" (ADP 133; HRK 551,753 thous.) is in Audited report presented under item "Cost of materials and services" (Note 7 in comparable amount of HRK 551,753 thous.).</t>
  </si>
  <si>
    <t>14+15+16</t>
  </si>
  <si>
    <t>Part of 10+
part of 11</t>
  </si>
  <si>
    <t>176</t>
  </si>
  <si>
    <t>GFI-POD item "Share of loss from joint ventures" (ADP 176; HRK 128 thous.) is in Audited report presented in comparable amount of HRK 128 thous.</t>
  </si>
  <si>
    <t>Summary of adjustments of GFI-POD balance sheet for 2018</t>
  </si>
  <si>
    <t>BALANCE SHEET
as at 31 December 2018
(in thousands of HRK)</t>
  </si>
  <si>
    <t>GFI-POD
published</t>
  </si>
  <si>
    <t>GFI-POD
reclassified</t>
  </si>
  <si>
    <t>Difference</t>
  </si>
  <si>
    <t>NON CURRENT ASSETS (ADP 003+010+020+031+036)</t>
  </si>
  <si>
    <t>HRK 147 thous. is reclassified from item "Non-current trade receivables" (ADP 031) to item "Non-current financial assets" (ADP 020).</t>
  </si>
  <si>
    <t xml:space="preserve">HRK 365 thous. is reclassified from item "Current receivables" (ADP 046) to item "Current financial assets" (ADP 053). HRK 31 thous. is reclassified from item "Prepayments and accrued income" (ADP 065) to item "Receivables" (ADP 046).  </t>
  </si>
  <si>
    <t>HRK 365 thous. is reclassified from item "Current receivables" (ADP 046) to item "Current financial assets" (ADP 053). HRK 32 thous. is reclassified from item "Non-current financial assets" (ADP 020) to item "Current financial assets" (ADP 053).</t>
  </si>
  <si>
    <t xml:space="preserve">HRK 31 thous. is reclassified from item "Prepayments and accrued income" (ADP 065) to item "Receivables" (ADP 046).  </t>
  </si>
  <si>
    <t>HRK 50,476 thous. represents reclassified non-current part of liability for concession fee for tourist land from item "Accrued expenses and deferred income" (ADP 122) to item "Other provisions" (ADP 094).</t>
  </si>
  <si>
    <t>HRK 2.454 thous. represents reclassified current part of liability to hedge interest rate for non-current loans from item "Other non-current liabilities" (ADP 105) to item "Other current liabilities" (ADP 121).</t>
  </si>
  <si>
    <t xml:space="preserve">  IV. Trade payables</t>
  </si>
  <si>
    <t>HRK 81 thous. represents reclassified non-current part of item "Trade payables" (ADP 103) to current item "Trade payables" (ADP 115).</t>
  </si>
  <si>
    <t>HRK 67 thous. represents reclassified part of item "Liabilities to banks and other financial institutions" (ADP 113) to item "Accrued expenses and deferred income" (ADP 122).</t>
  </si>
  <si>
    <t>HRK 12 thous. represents reclassified part of item "Liabilities to employees" (ADP 117) to item "Taxes, contributions and similar liabilities" (ADP 118). HRK 9 thous. represents reclassified part of item "Liabilities to employees" (ADP 117) to item "Other current liabilities" (ADP 121).</t>
  </si>
  <si>
    <t>HRK 12 thous. represents reclassified part of item "Liabilities to employees" (ADP 117) to item "Taxes, contributions and similar liabilities" (ADP 118).</t>
  </si>
  <si>
    <t>Summary of adjustments of GFI-POD income statement for 2018</t>
  </si>
  <si>
    <t>127</t>
  </si>
  <si>
    <t>HRK 8,371 thous. represents presenting of income/costs from sales of assets and income/costs from provision release included in the item "Other operating revenues (outside the Group)" (ADP 130) according to the net methodology. HRK 128 thous. represents reclassification from items "Other income" (ADP 128+129+130) in a single item "Share of loss from joint venture" (ADP 176).
Comment: Previously presented in the amount of HRK 8,371 thous. under gross methodology with counter items of "Other expenditures" (ADP 142), "Other operating expenses" (ADP 153) and "Financial costs" (ADP 165).</t>
  </si>
  <si>
    <t>HRK 346 thous. represents reclassified part of item "Material costs" (ADP 133) to item "Other expenditures" (ADP 142). HRK -10 thous. presents reclassified part of item "Material costs" (ADP 133) to item "Financial income" (ADP 154).</t>
  </si>
  <si>
    <t>HRK 101 thous. represents reclassified part of item "Staff costs" (ADP 137) in item "Other expenditures" (ADP 142).</t>
  </si>
  <si>
    <t>HRK 1,110 thous. represents presenting of income/costs from provision release included in item "Other expenditures" (ADP 142) according to the net methodology. HRK 346 thous. represents reclassified part of item "Material costs" (ADP 133) to item "Other expenditures" (ADP 142). HRK 71 thous. represents reclassified part of item "Financial costs" (ADP 165) to item "Other expenditures" (ADP 142). HRK 101 thous. presents reclassified part of item "Staff costs" (ADP 137) in item "Other expenditures" (ADP 142).
Comment: Previously presented in the amount of HRK 1,110 thous. under gross methodology with counter item "Other operating revenue (outside the Group)" (ADP 130).</t>
  </si>
  <si>
    <t>HRK 5,919 thous. represents presenting of income/costs from sales of assets and income/costs from provision release according to the net methodology.
Comment: Previously presented under gross methodology with counter item of "Other operating revenues (outside the Group) (ADP 130).</t>
  </si>
  <si>
    <t>HRK 23,413 thous. represents presenting items according to net methodology "Foreign exchange differences and other financial income" (ADP 162; HRK 18,727 thous.) and "Unrealized gains (income) from the financial assets" (ADP 163; HRK 4.696 thous.). HRK 10 thous. presents reclassified part of item "Material costs" (ADP 133) to item "Financial income" (ADP 154).
Comment: Previously presented under gross methodology with counter items "Foreign exchange differences and other financial income from undertakings in a Group" (ADP 159) and "Unrealized loss (expenses) from the financial assets" (ADP 170).</t>
  </si>
  <si>
    <t>HRK 128 thous. represents reclassification from items "Other income" (ADP 128+129+130) in a single item "Share of loss from joint venture" (ADP 176).</t>
  </si>
  <si>
    <t>HRK 31,657 thous. represents presenting of certain items according to the net methodology (previously explained in detail).</t>
  </si>
  <si>
    <t>GFI-POD item "Taxes, contributions and similar liabilities" (ADP 118; HRK 11,769 thous.) is in Audited report presented under current part of item "Trade and other payables" (Note 31; "Liabilities for taxes and contributions and similar charges" in comparable amount of HRK 11,214 thous.) and "Income tax liability" (in the comparable amount of HRK 555 thous. - presented as a single item in balance sheet).
Comment: Total current amount of item "Trade and other payables" of Audited report (Note 31) amounts to HRK 242,293 thous.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t>
  </si>
  <si>
    <t>Part of 6+
 part of 11</t>
  </si>
  <si>
    <t>HRK 147 thous. is reclassified from item "Non-current trade receivables" (ADP 031) to item "Non-current financial assets" (ADP 020). HRK 32 thous. is reclassified from item "Non-current financial assets" (ADP 020) to item "Current financial assets" (ADP 053).</t>
  </si>
  <si>
    <t>108 and 115</t>
  </si>
  <si>
    <t>NON-CURRENT LIABILITIES (ADP 101+103+105+106)</t>
  </si>
  <si>
    <t>119 and 121</t>
  </si>
  <si>
    <t>Part of 18b+20+part of 21</t>
  </si>
  <si>
    <t>Part of 23</t>
  </si>
  <si>
    <t>Part of 21+22+
part of 23+ part of 24+26</t>
  </si>
  <si>
    <t>Part of 21 + part of 24</t>
  </si>
  <si>
    <t xml:space="preserve">Part of 23 </t>
  </si>
  <si>
    <t>Part of 32+ part of 31</t>
  </si>
  <si>
    <t>Part of 24+25+
part of 29+part of 30+part of 31 + part of 39</t>
  </si>
  <si>
    <t>Part of 24+
 part of 30 + part of 39</t>
  </si>
  <si>
    <t xml:space="preserve">Part of 24+29 + 
part of 30 + part of 31
</t>
  </si>
  <si>
    <t xml:space="preserve">Part of 24+ part of 30+
part of 31 </t>
  </si>
  <si>
    <t>OPERATING EXPENSES (ADP 133+137+141+142+143+146+153)</t>
  </si>
  <si>
    <t>NON-CURRENT ASSETS (ADP 003+010+020+036)</t>
  </si>
  <si>
    <t>GFI-POD item "Tangible assets" (ADP 010; HRK 5,558,203 thous.) is in Audited report presented under items "Property, plant and equipment" (Note 14 in comparable amount of HRK 5,536,230 thous.), "Investment property" (Note 15 in comparable amount of HRK 6,449 thous.), and "Right-of-use assets" (Note 30 in comparable amount of  HRK 15,524 thous.).</t>
  </si>
  <si>
    <t>14+15+16+
20+part of 21+25</t>
  </si>
  <si>
    <t>Part of  21+22+
part of 23+26</t>
  </si>
  <si>
    <t>Part of 21</t>
  </si>
  <si>
    <t>Due to a different presentation, but for the purpose of comparability of GFI-POD and Audited report it is necessary to jointly view GFI-POD items "Current liabilities" (ADP 107; HRK 424,603 thous.) and "Accrued expenses and deferred income" (ADP 122; HRK 76,413 thous.) in relation to item "Current liabilities" of Audited report (HRK 501,017 thous.).</t>
  </si>
  <si>
    <t>Due to a different presentation, but for the purpose of comparability of GFI-POD and Audited report it is necessary to jointly view GFI-POD items "Current assets" (ADP 037; HRK 618,568 thous.) and "Prepayments and accrued income" (ADP 064; HRK 20,339 thous.) in relation to item "Current assets" of Audited report (HRK 638,907 thous.).</t>
  </si>
  <si>
    <t>GFI-POD item "Capital and reserves" (ADP 067; HRK 3,219,070 thous.) is in Audited report presented under item "Share capital" (Notes 27 and 28 in comparable amount of HRK 3,219,070 thous.).</t>
  </si>
  <si>
    <t>GFI-POD item "Provisions" (ADP 088; HRK 125,530 thous.) is in Audited report presented under non-current liabilities in item "Provisions" (Note 32 in comparable amount of HRK 66,858 thous.) and non-current liabilities under item "Concession fee" (Note 31 in comparable amount of HRK 58,672 thous).</t>
  </si>
  <si>
    <t>GFI-POD item "Liabilities to banks and other financial institutions" (ADP 101; HRK 2,443,663 thous.) and "Liabilities for loans, deposits etc. of undertakings in a Group" (ADP 100; HRK 2,652 thous.) is in Audited report presented under non-current part of item "Borrowings" (Note 29 in comparable amount of HRK 2,446,315 thous.).</t>
  </si>
  <si>
    <t>Due to a different presentation, but for the purpose of comparability of GFI-POD and Audited report it is necessary to jointly view GFI-POD items "Staff costs" (ADP 137; HRK 583,409 thous.), "Other expenditures" (ADP 142; HRK 197,392 thous.), "Value adjustment" (ADP 143; HRK 588 thous.), "Provisions" (ADP 146; 8,828 thous.) and "Other operating expenses" (ADP 153; HRK 39,845 thous.) in relation to items "Staff costs" (Note 8; HRK 681,902 thous.) and "Other operating expenses" (Note 9; HRK 148,161 thous.) of Audited report.</t>
  </si>
  <si>
    <t>GFI-POD item "Financial assets" (ADP 020; HRK 20,189 thous.) is in Audited report presented under items "Financial assets" (Note 20 in comparable amount of HRK 4,484 thous.) and in the non-current part of item "Loans and deposits" (Note 21 in comparable amount of HRK 15.706 thous.).</t>
  </si>
  <si>
    <t>GFI-POD item "Capital and reserves" (ADP 067; HRK 2,758,533 thous.) is in Audited report presented under item "Share capital" (Notes 27 and 28 in comparable amount of HRK 2,758,533 thous.).</t>
  </si>
  <si>
    <t>Due to a different presentation, but for the purpose of comparability of GFI-POD and Audited report it is necessary to jointly view GFI-POD items "Non-current liabilities" (ADP 095; HRK 2,281,608 thous.) and "Provisions" (ADP 088; HRK 127,788 thous.) in relation to item "Non-current liabilities" of Audited report (HRK 2,409,396 thous.).</t>
  </si>
  <si>
    <t>GFI-POD item "Liabilities to banks and other financial institutions" (ADP 101; HRK 2,198,942 thous.) and "Liabilities for loans, deposits etc. of undertakings in a Group" (ADP 100; HRK 8,943 thous.) is in Audited report presented under non-current part of item "Borrowings" (Note 29 in comparable amount of HRK 2.207.885 thous.).</t>
  </si>
  <si>
    <t>Summary of adjustments of GFI-POD cash flow statement and unconsolidated cash flow statement from Audited report for 2019</t>
  </si>
  <si>
    <t>GFI-POD CASH FLOW STATEMENT
for the period from 1 January 2018 to  31 December 2018
(in thousands of HRK)</t>
  </si>
  <si>
    <t>AUDITED REPORT
Note</t>
  </si>
  <si>
    <t xml:space="preserve">
GFI-POD</t>
  </si>
  <si>
    <t>Audited report</t>
  </si>
  <si>
    <t>A) NET CASH FLOW FROM OPERATING ACTIVITIES</t>
  </si>
  <si>
    <t>B) NET INCREASE OF CASH FLOW FROM INVESTMENT ACTIVITIES</t>
  </si>
  <si>
    <t>034</t>
  </si>
  <si>
    <t>C) NET CASH FLOW FROM FINANCIAL ACTIVITIES</t>
  </si>
  <si>
    <t>D) NET INCREASE OR DECREASE OF CASH FLOW (AOP 020+034+046)</t>
  </si>
  <si>
    <t>048</t>
  </si>
  <si>
    <t>049</t>
  </si>
  <si>
    <t>F) CASH AND CASH EQUIVALENTS AT THE END OF THE PERIOD (AOP 048+049)</t>
  </si>
  <si>
    <t>050</t>
  </si>
  <si>
    <t>Summary of adjustments of GFI-POD cash flow statement and unconsolidated cash flow statement from Audited report for 2018</t>
  </si>
  <si>
    <t xml:space="preserve">Summary of adjustments of GFI-POD statement of changes in equity and unconsolidated statement of changes in shareholder's equity from Audited report for 2019 </t>
  </si>
  <si>
    <t>GFI-POD STATEMENT OF CHANGES IN EQUITY
for the period from 1 January 2018 to  31 December 2018
(in thousands of HRK)</t>
  </si>
  <si>
    <t xml:space="preserve">Summary of adjustments of GFI-POD statement of changes in equity and unconsolidated statement of changes in shareholder's equity from Audited report for 2018 </t>
  </si>
  <si>
    <t>GFI-POD item "Net cash flow from operating activities" (ADP 020; HRK 640,684 thous.) is in Audited report presented in items "Net cash inflow from operating activities" in comparable amount of HRK 686,476 thous. and item "Interest paid" (Net cash inflow from financing activities) in the amount of HRK -45,792 thous.</t>
  </si>
  <si>
    <t>GFI-POD item "Net cash flow from financing activities" (AOP 046; HRK 446,814 thous.) is in Audited report presented in item "Net cash inflow from financing activities" in comparable amount of HRK 389,661 thous. increased for the item "Interest paid" in the amount of HRK 57,153 thous.</t>
  </si>
  <si>
    <t>CAPITAL AND RESERVES (ADP 068 to 070+076+077+081+084+087)</t>
  </si>
  <si>
    <t>GFI-POD CASH FLOW STATEMENT
for the period from 1 January 2019 to  31 December 2019
(in thousands of HRK)</t>
  </si>
  <si>
    <t>GFI-POD STATEMENT OF CHANGES IN EQUITY
for the period from 1 January 2019 to  31 December 2019
(in thousands of HRK)</t>
  </si>
  <si>
    <t>GFI-POD item "Capital and reserves" (ADP 067; HRK 2,758,533 thous.) is in Audited report presented in items "Share capital" (Note 27 in comparable amount of HRK 1,672,021 thous.), "Treasury shares" (Note 27 comparable amount of HRK -86,119 thous.), "Capital reserves" (Note 28 in comparable amount of HRK 4,817 thous.), "Fair value reserves" (Note 28 in comparable amount of HRK 905 thous.), "Legal reserves" (Note 28 in comparable amount of  HRK 83,601 thous.), "Other reserves" (Note 28 in comparable amount of HRK 120,851thous.), "Retained earnings" (Note 28 in comparable amount of  HRK 560,463 thous.) and "Non-controlling interest" (Note 33 in comparable amount of HRK 401.993 thous.). Comment: To be fully compliant, the following items should be viewed as follows: the "Other reserves" item of Audited report (Note 28; HRK 120,851 thous.) matches the GFI POD item "Reserves for own shares" (ADP 072; HRK 96,815 thous.) and part of GFI POD item "Retained earnings" (ADP 081; HRK 24,036 thous.). The "Retained earnings" item of Audited report (Note 28; HRK 560,463 thous.) matches the sum of GFI POD items  "Profit for the financial year" (ADP 084; HRK 235,337 thous.), part of "Retained earnings" (ADP 081; HRK 324,638 thous.) and "Capital reserves" (ADP 069; HRK 487 thous.).</t>
  </si>
  <si>
    <t>GFI-POD item "Capital and reserves" (ADP 067; HRK 3,219,070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61thous.), "Legal reserves" (Note 28 in comparable amount of  HRK 83,601 thous.), "Other reserves" (Note 28 in comparable amount of HRK 160,851 thous.) "Retained earnings" (Note 28 in comparable amount of  HRK 690,708 thous.) and "Non-controlling interest" (Note 33 in comparable amount of HRK 731,022 thous.). Comment: To be fully compliant, the following items should be viewed as follows: the "Other reserves" item of Audited report (Note 28; HRK 160,851 thous.) matches the GFI POD item "Reserves for own shares" (ADP 072; HRK 136,815 thous.) and part of GFI POD item "Retained earnings" (ADP 081; HRK 24,036 thous.). The "Retained earnings" item of Audited report (Note 28; HRK 690,708 thous.) matches the sum of GFI POD items  "Profit for the financial year" (ADP 084; HRK 284,536 thous.) and part of "Retained earnings" (ADP 081; HRK 406,172 thous.).</t>
  </si>
  <si>
    <t>HRK 3,884 thous. represents reclassified part of item "Trade payables" (ADP 108 and 115) to item "Accrued expenses and deferred income" (ADP 122). HRK 81 thous. presents reclassified non-current part of item "Trade payables" (ADP 103) to current item "Trade payables" (ADP 115).</t>
  </si>
  <si>
    <t xml:space="preserve">HRK 2,454 thous. represents reclassified current part of liability to hedge interest rate for non-current loans from item "Other non-current liabilities" (ADP 105) to item "Other current liabilities" (ADP 121). HRK 9 thous. represents reclassified part of item "Liabilities to employees" (ADP 117) to item "Other current liabilities" (ADP 121). HRK 233 thous. represents reclassified part of item Accrued expenses and deferred income" (ADP 122) to item  "Other current liabilities" (ADP 121).  </t>
  </si>
  <si>
    <t>HRK 50,476 thous. represents reclassified non-current part of liability for concession fee for tourist land from item "Accrued expenses and deferred income" (ADP 122) to item "Other provisions" (ADP 094). HRK 233 thous. represents reclassified part of item "Accrued expenses and deferred income" (ADP 122) to item  "Other current liabilities" (ADP 121).  HRK 3,884 thous. presents reclassified part of item "Trade payables" (ADP 108 and 115) to item "Accrued expenses and deferred income" (ADP 122). HRK 67 thous. presents reclassified part of item "Liabilities to banks and other financial institutions" (ADP 113) to item "Accrued expenses and deferred income" (ADP 122).</t>
  </si>
  <si>
    <t>HRK 24,835 thous. represents presenting items according to net methodology "Foreign exchange differences and other expenses" (ADP 169; HRK 18,727 thous.), "Unrealized loss (expenses) from the financial assets" (ADP 170; HRK 4,696 thous.) income from provision release included in item "Other financial expenses" (ADP 172; HRK 1,342 thous.) and HRK 71 thous. represents reclassified part of item "Financial costs" (ADP 165) to item "Other expenditures" (ADP 142).
Comment: Previously presented under gross methodology with counter items "Foreign exchange differences and other financial income" (ADP 162), "Unrealized gains (income) from the financial assets" (ADP 163) and "Other operating revenues (outside the Group)" (ADP 130).</t>
  </si>
  <si>
    <t>GFI-POD item "Financial assets" (ADP 020; HRK 48,172 thous.) is in Audited report presented under items "Investment in associated entity" (Note 18b in comparable amount of  HRK 47,668 thous.), Financial assets" (Note 20 in comparable amount of HRK 391 thous.) and in the non-current part of item "Loans and deposits" (Note 21 in comparable amount of HRK 113 thous.).</t>
  </si>
  <si>
    <t>GFI-POD item "Prepayments and accrued income" (ADP 065; HRK 20,339 thous.) is in Audited report presented under items "Trade and other receivables" (Note 23; "Accrued income" HRK 3,222 thous., "Interest receivables" HRK 24 thous., "Prepaid expenses" HRK 17,093 thous.).
Comment: The total amount of item "Trade and other receivables" in Audited report  (Note 23) is HRK 57,852 thous. and is presented in items "Receivables" (ADP 046; HRK 37,514 thous.) and "Prepayments and accrued income" (ADP 064; HRK 20,339 thous.).</t>
  </si>
  <si>
    <r>
      <t>GFI-POD item "Amounts payable for prepayment" (ADP 114; HRK 38,364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38,364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r>
  </si>
  <si>
    <t>GFI-POD item "Taxes, contributions and similar liabilities" (ADP 118; HRK 12,309 thous.) is in Audited report presented under current part of item "Trade and other payables" (Note 31; "Liabilities for taxes and contributions and similar charges" in comparable amount of HRK 12,306 thous.) and "Income tax liability" (in the comparable amount of HRK 3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</si>
  <si>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t>GFI-POD items "Liabilities to undertakings in a Group" (ADP 108; HRK 24 thous.) and "Trade payables" (ADP 115; HRK 145,722 thous.) is in Audited report presented under current part of item  "Trade and other payables" (Note 31; "Trade payables" HRK 145,728 thous., "Trade payables – related parties" HRK 18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</si>
  <si>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t>GFI-POD items "Liabilities to employees" (ADP 117; HRK 29,133 thous.) is in Audited report presented under current part of item  "Trade and other payables" (Note 31; "Liabilities to employees" in comparable amount HRK 29,133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</si>
  <si>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r>
      <t>GFI-POD items "Revenues from use of own products, goods and services" (ADP 128; HRK 510 thous.) and "Other operating revenues (outside the Group)" (ADP 130; HRK 67,849 thous.) are in Audited report presented under items "Other income" (Note 6; "Income from donations and other" HRK 3,519 thous., "Income from provision release" HRK 4,527 thous., "Reimbursed costs" HRK 2,197 thous., "Income from insurance and legal claims" HRK 3,494 thous., "Income from own consumption" HRK 510 thous., "Collection of receivables previously written-off" HRK 656 thous., "Other income" HRK 10,701 thous.), and "Other gains/(losses) - net" (Note 10; "Net gains on sale of property, plant and equipment"</t>
    </r>
    <r>
      <rPr>
        <sz val="9"/>
        <color rgb="FFFF0000"/>
        <rFont val="Arial"/>
        <family val="2"/>
        <charset val="238"/>
      </rPr>
      <t xml:space="preserve"> </t>
    </r>
    <r>
      <rPr>
        <sz val="9"/>
        <color theme="1"/>
        <rFont val="Arial"/>
        <family val="2"/>
        <charset val="238"/>
      </rPr>
      <t>HRK 42,755 thous.).
Comment: The total amount of item "Other income" in Audited report (Note 6) is HRK 25,603 thous. and is presented in items "Revenues from use of own products, goods and services, other operating revenues with undertakings in a Group and other operating revenues (outside the Group)" (ADP 128, 129 and 130; HRK 25,603 thous.). The total amount of item  "Other gains/(losses) - net" in Audited report (Note 10) is 42,755 thous. and is presented in item "Revenues from use of own products, goods and services, other operating revenues with undertakings in a Group and other operating revenues (outside the Group)" (ADP 128, 129 and 130, HRK 42,755 thous.).</t>
    </r>
  </si>
  <si>
    <t>GFI-POD item "Value adjustment" (ADP 143; HRK 588 thous.) is in Audited report presented under item "Other operating expenses" (Note 9; "Impairment of assets " in comparable amount of HRK 588 thous.).
Comment: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</si>
  <si>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"Other operating expenses" (ADP 153; HRK 39,845 thous.) is in Audited report presented under items "Other operating expenses" (Note 9; "Write-off of property, plant and equipment" HRK 31,971 thous., "Other operating expenses" HRK 7,874 thous.).
Comment: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</si>
  <si>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"Financial income" (ADP 154; HRK 10,673 thous.) is in Audited report presented under items "Financial income/(loss) - net" in part of financial income (Note 11; "Interest income" HRK 342 thous., "Net foreign exchange gains/(losses) - other" HRK 4,099 thous., "Realised net gains/(losses) from changes in value of forwards and interest rate swaps" HRK 1,359 thous., "Net gains from financial assets sold" HRK 1,438 thous., "Income from cassa sconto" HRK 3,007 thous., "Dividend income" HRK 116 thous., and other financial income HRK 312 thous.).
Comment: The total amount of item "Finance income/(expense) - net" in Audited report (Note 11) is HRK 61,858 thous. and is presented in items "Financial income" (ADP 154; HRK 10,673 thous.) and "Financial costs" (ADP 165; HRK 72,531 thous.).</t>
  </si>
  <si>
    <t>GFI-POD item "Financial costs" (ADP 165; HRK 72,531 thous.) is in Audited report presented under item "Finance income/(expense) - net" in part of financial expenses (Note 11; "Interest expense" HRK 56,868 thous., "Net foreign exchange gains from financing activities" HRK 4,869 thous., "Changes in fair value of forwards and interest rate swaps" HRK 10,651 thous. and "Change of value of financial assets" HRK 143 thous.).
Comment: The total amount of item "Finance income/(expense) - net" in Audited report (Note 11) is HRK 61,858 thous. and is presented in items "Financial income" (ADP 154; HRK 10,673 thous.) and "Financial costs" (ADP 165; HRK 72,531 thous.).</t>
  </si>
  <si>
    <t>GFI-POD item "Share of loss from joint ventures" (ADP 173; HRK 476 thous.) is in Audited report presented in comparable amount of HRK 476 thous.</t>
  </si>
  <si>
    <t>GFI-POD item "Prepayments and accrued income" (ADP 065; HRK 25,309 thous.)  is in Audited report presented under items "Trade and other receivables" (Note 23; "Accrued income" HRK 5,058 thous., "Interest receivables" HRK 65 thous., "Prepaid expenses" HRK 20,185 thous.).
Comment: Total amount of item "Trade and other receivables" in Audited report  (Note 23) is HRK 68,447 thous. and is presented in items "Receivables" (ADP 046; HRK 43,139 thous.) and "Prepayments and accrued income" (ADP 064; HRK 25,309 thous.).</t>
  </si>
  <si>
    <r>
      <t>GFI-POD item "Other non-current liabilities" (ADP 105; HRK 5.162 thous</t>
    </r>
    <r>
      <rPr>
        <sz val="9"/>
        <color rgb="FFFF0000"/>
        <rFont val="Arial"/>
        <family val="2"/>
        <charset val="238"/>
      </rPr>
      <t>.</t>
    </r>
    <r>
      <rPr>
        <sz val="9"/>
        <color theme="1"/>
        <rFont val="Arial"/>
        <family val="2"/>
        <charset val="238"/>
      </rPr>
      <t>) is in Audited report presented under non-current part of item "Derivative financial instruments" (Note 24 in comparable amount of HRK 5.162 thous.).
Comment: The total amount of item "Derivative financial instruments" in Audited report (Note 24) is 7,616 thous. and is presented in "Other non-current liabilities" (ADP 105; HRK 5,162 thous.) and "Other current liabilities" (ADP 121; HRK 2,454 thous.).</t>
    </r>
  </si>
  <si>
    <r>
      <t>GFI-POD item "Amounts payable for prepayment" (ADP 114; HRK 38,933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38,933 thous.). 
Comment: The total current amount of item "Trade and other payables" in Audited report (Note 31) is HRK 242,293 thous. and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t>
    </r>
  </si>
  <si>
    <t>GFI-POD items "Liabilities to undertakings in a Group" (ADP 108; HRK 10 thous.) and "Trade payables" (ADP 115; HRK 112,880 thous.) is in Audited report presented under current part of item  "Trade and other payables" (Note 31; "Trade payables" HRK 112,837 thous., "Trade payables – related parties" HRK 52 thous.).
Comment: The total current amount of item "Trade and other payables" in Audited report (Note 31) is HRK 242,293 thous. and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t>
  </si>
  <si>
    <t>GFI-POD item "Liabilities arising from share in the result" (ADP 119; HRK 251 thous.) and "Other current liabilities" (ADP 121; HRK 5,139 thous.) is in Audited report presented under current part of items "Trade and other payables" (Note 31; "Liabilities for dividend" HRK 251 thous., "Other liabilities" HRK 2,684 thous.) and "Derivative financial instruments" (Note 24 in comparable amount of HRK 2.454 thous.).
Comment: The total current amount of item "Trade and other payables" in Audited report (Note 31) is HRK 242,293 thous. and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 The total current part of item "Derivative financial instruments" in Audited report (Note 24) is HRK 2,454 thous. and is presented in item "Other current liabilities" (ADP 121; HRK 2,454 thous.).</t>
  </si>
  <si>
    <r>
      <t>GFI-POD item "Accrued expenses and deferred income" (ADP 122; HRK 76,413 thous.)  is in Audited report presented under items "Trade and other payables" (Note 31; "Interest payable" HRK 3,021 thous., current part of item "Concession fees payable"</t>
    </r>
    <r>
      <rPr>
        <b/>
        <sz val="9"/>
        <color rgb="FF00B0F0"/>
        <rFont val="Arial"/>
        <family val="2"/>
        <charset val="238"/>
      </rPr>
      <t xml:space="preserve"> </t>
    </r>
    <r>
      <rPr>
        <b/>
        <sz val="9"/>
        <color rgb="FF333399"/>
        <rFont val="Arial"/>
        <family val="2"/>
        <charset val="238"/>
      </rPr>
      <t>HRK 2.762 thous., "Liabilities for calculated vacation and redistribution hours" HRK 24,263 thous., "Accrued VAT liabilities in unrealized income" HRK 601 thous., "Liabilities for calculated costs" HRK 17,299 thous.) and current part of items "Provisions" (Note 32; current part of item "Termination benefits and jubilee awards" HRK 1,060 thous. and "Bonuses" HRK 27,408 thous.).
Comment: The total current amount of item "Trade and other payables" in Audited report (Note 31) is HRK 242,293 thous. and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 The total current amount of item "Provisions" in Audited report (Note 32) is HRK 28,468 thous. and is presented in item "Accrued expenses and deferred income" (ADP 122; HRK 28,468 thous.).</t>
    </r>
  </si>
  <si>
    <t>GFI-POD item "Other expenditures" (ADP 142; HRK 174,094 thous.) is in Audited report presented under items "Staff costs" (Note 8; "Termination benefits" HRK 823 thous., "Other staff costs" HRK 75,700 thous.) and "Other operating expenses" (Note 9; "Municipal charges, concessions and other" HRK 55,186 thous., "Professional services" HRK 23,384 thous., "Entertainment" HRK 7,674 thous. HRK, "Insurance premiums" HRK 6,543 thous., "Bank charges" HRK 3,392 thous., "Subscription to magazines and other administrative expenses" HRK 1,392 thous.).
Comment: The total amount of item "Staff costs" in Audited report (Note 8) is HRK 622,547 thous. and is presented in "Staff costs" (ADP 137; HRK 541,614 thous.), "Other expenditures" (ADP 142; HRK 76,523 thous.) and "Provisions" (ADP 146; HRK 4,410 thous.). The total amount of item "Other operating expenses" in Audited report (Note 9) is HRK 115,315 thous. and is presented in items "Revenues from use of own products, goods and services, other operating revenues with undertakings in a Group and other operating revenues (outside the Group)" (ADP 128, 129 and 130; HRK -351 thous.), "Other expenditures" (ADP 142; HRK 97,571 thous.), "Value adjustment" (ADP 143; HRK 385 thous.), "Provisions" (ADP 146; HRK 2,716 thous.) and "Other operating expenses" (ADP 153; HRK 14,994 thous.).</t>
  </si>
  <si>
    <t>GFI-POD item "Other operating expenses" (ADP 153; HRK 14,994 thous.) is in Audited report presented under items "Other operating expenses" (Note 9; "Write-off of property, plant and equipment" HRK 9,436 thous., "Other operating expenses" HRK 5,558 thous.).
Comment: The total amount of item "Other operating expenses" in Audited report (Note 9) is HRK 115,315 thous. and is presented in items "Revenues from use of own products, goods and services, other operating revenues with undertakings in a Group and other operating revenues (outside the Group)" (ADP 128, 129 and 130; HRK -351 thous.), "Other expenditures" (ADP 142; HRK 97,571 thous.), "Value adjustment" (ADP 143; HRK 385 thous.), "Provisions" (ADP 146; HRK 2,716 thous.) and "Other operating expenses" (ADP 153; HRK 14,994 thous.).</t>
  </si>
  <si>
    <t>GFI-POD item "Financial income" (ADP 154; HRK 33,377 thous.) is in Audited report presented under items "Other income" (Note 6; "Income from cassa sconto" HRK 3,968 thous., "Dividend income" HRK 87 thous., "Other financial gains" HRK 264 thous.) and "Finance income/(expense) - net" in part of financial income (Note 11; "Interest income" HRK 274 thous., "Net foreign exchange gains from financing activities" HRK 28,785 thous.).
Comment: The total amount of item "Other income" in Audited report (Note 6) is HRK 21,701 thous. and is presented in items "Revenues from use of own products, goods and services, other operating revenues with undertakings in a Group and other operating revenues (outside the Group)" (ADP 128, 129 and 130; HRK 17,382 thous.) and "Financial income" (ADP 154; HRK 4,319 thous.). The total amount of item "Finance income/(expense) - net" in Audited report (Note 11) is HRK 21,013 thous. and is presented in items "Financial income" (ADP 154; HRK 29,059 thous.) and "Financial costs" (ADP 165; HRK 50,071 thous.).</t>
  </si>
  <si>
    <t>GFI-POD item "Financial costs" (ADP 165; HRK 57,420 thous.) is in Audited report presented under items "Other gains/(losses) - net" (Note 10; "Changes in fair value of forwards and interest rate swaps" HRK 3,687 thous., "Realised net gains/(losses) from changes in value of forwards and interest rate swaps" HRK 2,375 thous., "Net loss from share sold" HRK 1.119 thous., "Net foreign exchange gains/(losses) - other" HRK 168 thous.) and "Finance income/(expense) - net" in part of financial expenses (Note 11; "Interest expense" HRK 50,071 thous.).
Comment: The total amount of item  "Other gains/(losses) - net" in Audited report (Note 10) is HRK -3,756 thous. and is presented in items "Revenues from use of own products, goods and services, other operating revenues with undertakings in a Group and other operating revenues (outside the Group)" (ADP 128, 129 and 130; HRK 3,593 thous.) and "Financial costs" (ADP 165; HRK -7,349 thous.). The total amount of item "Finance income/(expense) - net" in Audited report (Note 11) is HRK 21,013 thous. and is presented in items "Financial income" (ADP 154; HRK 29,059 thous.) and "Financial costs" (ADP 165; HRK 50,071 thous.).</t>
  </si>
  <si>
    <t>GFI-POD item "Net cash flow from operating activities" (ADP 020; HRK 784,914 thous.) is in Audited report presented in items "Net cash inflow from operating activities" in comparable amount of HRK 842,067 thous. and item "Interest paid" (Net cash inflow from financing activities) in the amount of HRK -57,153 thous.</t>
  </si>
  <si>
    <t>GFI-POD item "Net cash outflow from investment activities" (AOP 034; HRK -943,427 thous.) is in Audited report presented in item "Net cash outflow from investment activities" in comparable amount of HRK -943,427 thous.</t>
  </si>
  <si>
    <t>GFI-POD item "Net cash outflow from investment activities" (AOP 034; HRK -894,448 thous.) is in Audited report presented in item "Net cash outflow from investment activities" in comparable amount of HRK -894,448 thous.</t>
  </si>
  <si>
    <r>
      <t>GFI-POD item "Accrued expenses and deferred income" (ADP 122; HRK 77,495 thous.)  is in Audited report presented under items "Trade and other payables" (Note 31; "Interest payable" HRK 2,513 thous., current part of item "Concession fees payable"</t>
    </r>
    <r>
      <rPr>
        <b/>
        <sz val="9"/>
        <color rgb="FF00B0F0"/>
        <rFont val="Arial"/>
        <family val="2"/>
        <charset val="238"/>
      </rPr>
      <t xml:space="preserve"> </t>
    </r>
    <r>
      <rPr>
        <b/>
        <sz val="9"/>
        <color rgb="FF333399"/>
        <rFont val="Arial"/>
        <family val="2"/>
        <charset val="238"/>
      </rPr>
      <t>HRK 2,982 thous., "Liabilities for calculated vacation and redistribution hours" HRK 23,284 thous., "Accrued VAT liabilities in unrealized income" HRK 383 thous., "Liabilities for calculated costs" HRK 27,066 thous.) and current part of items "Provisions" (Note 32; current part of item "Termination benefits and jubilee awards" HRK 1,425 thous. and "Bonuses" HRK 19,842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 The total current amount of item "Provisions" in Audited report (Note 32) is HRK 21,267 thous. and is presented in item "Accrued expenses and deferred income" (ADP 122: HRK 21,267 thous.).</t>
    </r>
  </si>
  <si>
    <t>GFI-POD item "Staff costs" (ADP 137; HRK 583,409 thous.) is in Audited report presented under item "Staff costs" (Note 8; "Net salaries"  HRK 363,402 thous., "Pension contributions"  HRK 106,620 thous., "Health insurance contributions" HRK 77,657 thous., "Other (contributions and taxes)" HRK 35,731 thous.).
Comment: The total amount of item "Staff costs" in Audited report (Note 8) is HRK 681,902 thous. and is presented in "Staff costs" (ADP 137; HRK 583,409 thous.), "Other expenditures" (ADP 142; HRK 93,601 thous.) and "Provisions" (ADP 146; HRK 4,890 thous.).</t>
  </si>
  <si>
    <t>GFI-POD item "Other expenditures" (ADP 142; HRK 197,392 thous.) is in Audited report presented under items "Staff costs" (Note 8; "Termination benefits" HRK 1,063 thous., "Other staff costs" HRK 92,538 thous.) and "Other operating expenses" (Note 9; "Municipal charges, concessions and other" HRK 60,374 thous., "Professional services" HRK 22,636 thous., "Entertainment" HRK 8,246 thous. HRK, "Insurance premiums" HRK 7,169 thous., "Bank charges" HRK 3,102 thous., "Subscription to magazines and other administrative expenses" HRK 2,263 thous.).
Comment: The total amount of item "Staff costs" in Audited report (Note 8) is HRK 681,902 thous. and is presented in "Staff costs" (ADP 137; HRK 583,409 thous.), "Other expenditures" (ADP 142; HRK 93,601 thous.) and "Provisions" (ADP 146; HRK 4,890 thous.).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</si>
  <si>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"Provisions" (ADP 146; HRK 8,828 thous.) is in Audited report presented under items "Staff costs" (Note 8; "Provisions for termination benefits and jubilee awards" HRK 4,890 thous.) and "Other operating expenses" (Note 9; "Provisions" HRK 3,938 thous.).
Comment: The total amount of item "Staff costs" in Audited report (Note 8) is HRK 681,902 thous. and is presented in "Staff costs" (ADP 137; HRK 583,409 thous.), "Other expenditures" (ADP 142; HRK 93,601 thous.) and "Provisions" (ADP 146; HRK 4,890 thous.).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</si>
  <si>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"Tangible assets" (ADP 010; HRK 5,111,237 thous.) is in Audited report presented under items "Property, plant and equipment" (Note 14 in comparable amount of HRK 5,101,597 thous.) and "Investment property" (Note 15 in comparable amount of HRK 9,640 thous.).</t>
  </si>
  <si>
    <t>GFI-POD item "Receivables" (ADP 046; HRK 45,047 thous.) is in Audited report presented under items "Trade and other receivables" (Note 23; "Trade receivables – net" HRK 35,309 thous., "VAT receivable" HRK 4,645 thous., "Advances to suppliers" HRK 575 thous., "Receivables from employees" HRK 1,391 thous., "Receivables from state institutions" HRK 707 thous., "Other current receivables" HRK 512 thous.) and "Income tax receivable" (in comparable amount of HRK 1,908 thous. - presented in balance sheet as a single item).
Comment: The total amount of item "Trade and other receivables" in Audited report (Note 23) is HRK 68,447 thous. and is presented in items "Receivables" (ADP 046; HRK 43,139 thous.) and "Prepayments and accrued income" (ADP 064; HRK 25,309 thous.).</t>
  </si>
  <si>
    <r>
      <t>GFI-POD items "Revenues from use of own products, goods and services" (ADP 128; HRK 361 thous.) and "Other operating revenues (outside the Group)" (ADP 130; HRK 20,966 thous.) are in Audited report presented under items "Other income" (Note 6; "Income from donations and other" HRK 2,903 thous., "Income from provision release" HRK 1,730 thous., "Reimbursed costs" HRK 1,563 thous., "Income from insurance and legal claims" HRK 1,519 thous., "Income from own consumption" HRK 446 thous., "Other income" HRK 9,221 thous.), "Other gains/(losses) - net" (Note 10; "Net gains on sale of property, plant and equipment"</t>
    </r>
    <r>
      <rPr>
        <sz val="9"/>
        <color rgb="FFFF0000"/>
        <rFont val="Arial"/>
        <family val="2"/>
        <charset val="238"/>
      </rPr>
      <t xml:space="preserve"> </t>
    </r>
    <r>
      <rPr>
        <sz val="9"/>
        <color theme="1"/>
        <rFont val="Arial"/>
        <family val="2"/>
        <charset val="238"/>
      </rPr>
      <t>HRK 3,593 thous.) and "Other operating expenses" in part of collection of receivables previously written-off (Note 9; "Collection of receivables previously written-off"  HRK 351 thous.).
Comment: The total amount of item "Other income" in Audited report (Note 6) is HRK 21,701 thous. and is presented in items "Revenues from use of own products, goods and services, other operating revenues with undertakings in a Group and other operating revenues (outside the Group)" (ADP 128, 129 and 130; HRK 17,382 thous.) and "Financial income" (ADP 154; HRK 4,319 thous.). The total amount of item "Other operating expenses" in Audited report (Note 9) is HRK 115,315 thous. and is presented in items "Revenues from use of own products, goods and services, other operating revenues with undertakings in a Group and other operating revenues (outside the Group)" (ADP 128, 129 and 130; HRK -351 thous.), "Other expenditures" (ADP 142; HRK 97,571 thous.), "Value adjustment" (ADP 143; HRK 385 thous.), "Provisions" (ADP 146; HRK 2,716 thous.) and "Other operating expenses" (ADP 153; HRK 14,994 thous.). The total amount of item  "Other gains/(losses) - net" in Audited report (Note 10) is HRK -3,756 thous. and is presented in items "Revenues from use of own products, goods and services, other operating revenues with undertakings in a Group and other operating revenues (outside the Group)" (ADP 128, 129 and 130; HRK 3,593 thous.) and "Financial costs" (ADP 165; HRK -7,349 thous.).</t>
    </r>
  </si>
  <si>
    <t>GFI-POD item "Staff costs" (ADP 137; HRK 541,614 thous.) is in Audited report presented under item "Staff costs" (Note 8; "Net salaries" HRK 331,594 thous., "Pension contributions" HRK 96,155 thous., "Health insurance contributions" HRK 75,074 thous., "Other (contributions and taxes)" HRK 38,791thous.).
Comment: The total amount of item "Staff costs" in Audited report (Note 8) is HRK 622,547 thous and is presented in "Staff costs" (ADP 137; HRK 541,614 thous.), "Other expenditures" (ADP 142; HRK 76,523 thous.) and "Provisions" (ADP 146; HRK 4,410 thous.).</t>
  </si>
  <si>
    <t>OPERATING INCOME (ADP 126+127+128+129+130)</t>
  </si>
  <si>
    <t>GFI-POD item "Value adjustment" (ADP 143; HRK 385 thous.) is in Audited report presented under item "Other operating expenses" (Note 9; "Impairment of assets " in comparable amount of HRK 385 thous.).
Comment: The total amount of item "Other operating expenses" in Audited report (Note 9) is HRK 115,315 thous. and is presented in items "Revenues from use of own products, goods and services, other operating revenues with undertakings in a Group and other operating revenues (outside the Group)" (ADP 128, 129 and 130; HRK -351 thous.), "Other expenditures" (ADP 142; HRK 97,571 thous.), "Value adjustment" (ADP 143; HRK 385 thous.), "Provisions" (ADP 146; HRK 2,716 thous.) and "Other operating expenses" (ADP 153; HRK 14,994 thous.).</t>
  </si>
  <si>
    <t>GFI-POD item "Provisions" (ADP 146; HRK 7,126 thous.) is in Audited report presented under items "Staff costs" (Note 8; "Provisions for termination benefits and jubilee awards" HRK 4,410 thous.) and "Other operating expenses" (Note 9; "Provisions for legal proceedings" HRK 2,716 thous.).
Comment: The total amount of item "Staff costs" in Audited report (Note 8) is HRK 622,547 thous. and is presented in "Staff costs" (ADP 137; HRK 541,614 thous.), "Other expenditures" (ADP 142; HRK 76,523 thous.) and "Provisions" (ADP 146; HRK 4,410 thous.). The total amount of item "Other operating expenses" in Audited report (Note 9) is HRK 115,315 thous. and is presented in items "Revenues from use of own products, goods and services, other operating revenues with undertakings in a Group and other operating revenues (outside the Group)" (ADP 128, 129 and 130; HRK -351 thous.), "Other expenditures" (ADP 142; HRK 97,571 thous.), "Value adjustment" (ADP 143; HRK 385 thous.), "Provisions" (ADP 146; HRK 2,716 thous.) and "Other operating expenses" (ADP 153; HRK 14,994 thous.).</t>
  </si>
  <si>
    <t>GFI-POD item "Receivables" (ADP 046; HRK 41,772 thous.) is in Audited report presented under items "Trade and other receivables" (Note 23; "Trade receivables – net" HRK 20,858 thous., "VAT receivable" HRK 13,000 thous., "Advances to suppliers" HRK 1,136 thous., "Receivables from employees" HRK 936 thous., "Receivables from state institutions" HRK 1,119 thous., "Other receivables" HRK 465 thous.) and "Income tax receivable" HRK 4,258 thous.).
Comment: The total amount of item "Trade and other receivables" in Audited report (Note 23) is HRK 57,852 thous. and is presented in items "Receivables" (ADP 046; HRK 37,514 thous.) and "Prepayments and accrued income" (ADP 064; HRK 20,339 thous.).</t>
  </si>
  <si>
    <t>GFI-POD item "Financial assets" (ADP 053; HRK 828 thous.) is in Audited report presented under item "Loans and deposits" - current part (Note 21 in comparable amount of HRK 688 thous.), and "Financial assets" (Note 24 "Derivative financial instruments" in comparable amount of HRK 140 thous.)</t>
  </si>
  <si>
    <r>
      <t>GFI-POD item "Other non-current liabilities" (ADP 105; HRK 37,506</t>
    </r>
    <r>
      <rPr>
        <sz val="9"/>
        <color rgb="FFFF0000"/>
        <rFont val="Arial"/>
        <family val="2"/>
        <charset val="238"/>
      </rPr>
      <t xml:space="preserve">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11,023 thous.), "Lease liabilities" (Note 30 in comparable amount of HRK 8,189 thous.) and Note 39 in comparable amount of HRK 18,294 thous. 
Comment: The total amount of item "Derivative financial instruments" in Audited report (Note 24) is 17,048 thous. and is presented in items "Other non-current liabilities" (ADP 105; HRK 11,023 thous.) and "Other current liabilities" (ADP 121; HRK 6,025 thous.).</t>
    </r>
  </si>
  <si>
    <t>Due to a different presentation, but for the purpose of comparability of GFI-POD and Audited report it is necessary to jointly view GFI-POD items "Current liabilities" (ADP 107; HRK 526,342 thous.) and "Accrued expenses and deferred income" (ADP 122; HRK 77,495 thous.) in relation to item "Current liabilities" of Audited report (HRK 603,836 thous.).</t>
  </si>
  <si>
    <r>
      <t>GFI-POD items</t>
    </r>
    <r>
      <rPr>
        <sz val="9"/>
        <rFont val="Arial"/>
        <family val="2"/>
        <charset val="238"/>
      </rPr>
      <t xml:space="preserve"> "Liabilities to banks and other financial institutions" (ADP 113; HRK 285,262 thous.) and "Liabilities for loans, deposits and other" (ADP 112; HRK 2,755 thous.) are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288,017 thous.).</t>
    </r>
  </si>
  <si>
    <t>GFI-POD item "Liabilities arising from share in the result" (ADP 119; HRK 389 thous.) and "Other current liabilities" (ADP 121; HRK 12,383 thous.) is in Audited report presented under current part of items "Trade and other payables" (Note 31; "Liabilities for dividend" HRK 389 thous., "Other liabilities" HRK 2,542 thous.), current amount of "Lease liabilities" (Note 30 in comparable amount of HRK 3,817 thous.) and "Derivative financial instruments" (Note 24 in comparable amount of HRK 6,025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 The total current amount of item "Derivative financial instruments" in Audited report (Note 24) is 6,025 thous. and is presented in items "Other current liabilities" (ADP 121; HRK 6,025 thous.).</t>
  </si>
  <si>
    <t>Due to a different presentation, but for the purpose of comparability of GFI-POD and Audited report it is necessary to jointly view GFI-POD items "Current assets" (ADP 037; HRK 332,777 thous.) and "Prepayments and accrued income" (ADP 064; HRK 25,309 thous.) in relation to item "Current assets" of Audited report (HRK 358,085 thous.).</t>
  </si>
  <si>
    <r>
      <t>GFI-POD items</t>
    </r>
    <r>
      <rPr>
        <sz val="9"/>
        <rFont val="Arial"/>
        <family val="2"/>
        <charset val="238"/>
      </rPr>
      <t xml:space="preserve"> "Liabilities to banks and other financial institutions" (ADP 113; HRK 227,144 thous.) and "Liabilities for loans, deposits and other" (ADP 112; HRK 103 thous.) are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227,247 thous.).</t>
    </r>
  </si>
  <si>
    <t>GFI-POD items "Liabilities to employees" (ADP 117; HRK 28,375 thous.) is in Audited report presented under current part of item  "Trade and other payables" (Note 31; "Liabilities to employees" in comparable amount HRK 28,375 thous.).
Comment: The total current amount of item "Trade and other payables" in Audited report (Note 31) is HRK 242,293 thous. and is presented in items "Amounts payable for prepayment" (ADP 114; HRK 38,933 thous.), "Trade payables and liabilities to undertakings in a Group" (ADP 108 and 115; HRK 112,890 thous.), "Liabilities to employees" (ADP 117; HRK 28,375 thous.), "Taxes, contributions and similar liabilities" (ADP 118; HRK 11,214 thous.), "Liabilities arising from share in the result" (ADP 119; HRK 251 thous.), "Other current liabilities" (ADP 121; HRK 2,684 thous.) and "Accrued expenses and deferred income" (ADP 122; HRK 47,946 thous.).</t>
  </si>
  <si>
    <t>Due to a different presentation, but for the purpose of comparability of GFI-POD and Audited report it is necessary to jointly view GFI-POD items "Staff costs" (ADP 137; HRK 541,614 thous.), "Other expenditures" (ADP 142; HRK 174,094 thous.), "Value adjustment" (ADP 143; HRK 385 thous.), "Provisions" (ADP 146; 7,126 thous.) and "Other operating expenses" (ADP 153; HRK 14,994 thous.) in relation to items "Staff costs" (Note 8; HRK 622,547 thous.) and "Other operating expenses" (Note 9; HRK 115,666 thous., without the item "Collection of receivables previously written-off" in the amount of HRK -351 thous.) of Audited report.</t>
  </si>
  <si>
    <t>GFI-POD item "Net cash inflow from financing activities" (AOP 046; HRK 227,769 thous.) is in Audited report presented in item "Net cash inflow from financing activities" in comparable amount of HRK 181,977 thous. increased for the item "Interest paid" in the amount of HRK 45,792 thous.</t>
  </si>
  <si>
    <t>Due to a different presentation, but for the purpose of comparability of GFI-POD and Audited report it is necessary to jointly view GFI-POD items "Non-current liabilities" (ADP 095; HRK 2,546,867 thous.) and "Provisions" (ADP 088; HRK 125,530 thous.) in relation to item "Non-current liabilities" of Audited report (HRK 2,672,396 thous.).</t>
  </si>
  <si>
    <t>Group Valamar Riviera d.d. below presents comparison tables of items in GFI POD financial statements and audited Notes for 2018 and 2019.</t>
  </si>
  <si>
    <t xml:space="preserve">                   NOTES TO THE ANNUAL FINANCIAL STATEMENTS (AFS)
Issuer name:  Valamar Riviera d.d. 
OIB:   36201212847
Reporting period: 01.01.2019. to 31.12.2019.
Notes to the financial statements are prepared in accordance with the International Financial Reporting Standards (hereinafter: IFRS) in a way that they need to:
a) provide information on the basis for the preparation of financial statements and certain accounting policies applied in accordance with International Accounting Standard 1 (IAS 1),
b) disclose information to IFRSs that is not presented in the statement of financial position, statement of comprehensive income, statement of cash flow  and statement of changes in shareholder's equity,
c) provide additional information that is not presented in the statement of financial position, statement of comprehensive income, statement of cash flow  and statement of changes in shareholder's equity, but is important for understanding any of them.
Detailed information on financial statements are available in PDF document „Annual report 2019“ which has been simultaneously published with this document on HANFA (Croatian Financial Services Supervisory Agency), Zagreb Stock Exchange and Issuers web pages. 
Detailed information on the preparation of financial statements and certain accounting policies are available in PDF document „Annual report 2019“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</si>
</sst>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1"/>
      <color theme="1"/>
      <name val="Calibri"/>
      <family val="2"/>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b/>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sz val="8"/>
      <name val="Arial"/>
      <family val="2"/>
      <charset val="238"/>
    </font>
    <font>
      <i/>
      <sz val="9"/>
      <name val="Arial"/>
      <family val="2"/>
      <charset val="238"/>
    </font>
    <font>
      <sz val="10"/>
      <color indexed="8"/>
      <name val="Arial"/>
      <family val="2"/>
      <charset val="238"/>
    </font>
    <font>
      <b/>
      <sz val="8"/>
      <color indexed="9"/>
      <name val="Arial"/>
      <family val="2"/>
      <charset val="238"/>
    </font>
    <font>
      <b/>
      <sz val="7"/>
      <color indexed="9"/>
      <name val="Arial"/>
      <family val="2"/>
      <charset val="238"/>
    </font>
    <font>
      <sz val="8"/>
      <color indexed="12"/>
      <name val="Arial"/>
      <family val="2"/>
      <charset val="238"/>
    </font>
    <font>
      <sz val="9"/>
      <color theme="1"/>
      <name val="Arial"/>
      <family val="2"/>
      <charset val="238"/>
    </font>
    <font>
      <sz val="10"/>
      <color theme="1"/>
      <name val="Arial"/>
      <family val="2"/>
      <charset val="238"/>
    </font>
    <font>
      <b/>
      <sz val="9"/>
      <color indexed="9"/>
      <name val="Arial"/>
      <family val="2"/>
      <charset val="238"/>
    </font>
    <font>
      <sz val="9"/>
      <color theme="1"/>
      <name val="Calibri"/>
      <family val="2"/>
      <scheme val="minor"/>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s>
  <fills count="18">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lightUp">
        <fgColor indexed="22"/>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10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style="thin">
        <color indexed="64"/>
      </right>
      <top style="medium">
        <color indexed="22"/>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hair">
        <color indexed="64"/>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top style="thin">
        <color indexed="22"/>
      </top>
      <bottom style="thin">
        <color indexed="22"/>
      </bottom>
      <diagonal/>
    </border>
    <border>
      <left/>
      <right style="thin">
        <color indexed="8"/>
      </right>
      <top style="thin">
        <color indexed="22"/>
      </top>
      <bottom style="thin">
        <color indexed="22"/>
      </bottom>
      <diagonal/>
    </border>
    <border>
      <left style="thin">
        <color indexed="8"/>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style="thin">
        <color theme="0" tint="-0.34998626667073579"/>
      </left>
      <right style="thin">
        <color theme="0" tint="-0.34998626667073579"/>
      </right>
      <top/>
      <bottom/>
      <diagonal/>
    </border>
    <border>
      <left style="medium">
        <color theme="1"/>
      </left>
      <right style="thin">
        <color theme="0" tint="-0.34998626667073579"/>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medium">
        <color theme="1"/>
      </left>
      <right/>
      <top style="medium">
        <color theme="1"/>
      </top>
      <bottom style="thin">
        <color indexed="22"/>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thin">
        <color theme="0" tint="-0.34998626667073579"/>
      </top>
      <bottom style="medium">
        <color theme="1"/>
      </bottom>
      <diagonal/>
    </border>
    <border>
      <left style="medium">
        <color theme="1"/>
      </left>
      <right/>
      <top style="medium">
        <color theme="1"/>
      </top>
      <bottom style="thin">
        <color theme="0" tint="-0.34998626667073579"/>
      </bottom>
      <diagonal/>
    </border>
    <border>
      <left/>
      <right style="thin">
        <color theme="0" tint="-0.34998626667073579"/>
      </right>
      <top style="medium">
        <color theme="1"/>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medium">
        <color theme="1"/>
      </left>
      <right/>
      <top style="medium">
        <color theme="1"/>
      </top>
      <bottom/>
      <diagonal/>
    </border>
    <border>
      <left style="thin">
        <color indexed="64"/>
      </left>
      <right style="thin">
        <color indexed="64"/>
      </right>
      <top style="thin">
        <color indexed="22"/>
      </top>
      <bottom style="medium">
        <color indexed="64"/>
      </bottom>
      <diagonal/>
    </border>
  </borders>
  <cellStyleXfs count="5">
    <xf numFmtId="0" fontId="0" fillId="0" borderId="0"/>
    <xf numFmtId="0" fontId="17" fillId="0" borderId="0"/>
    <xf numFmtId="0" fontId="25" fillId="0" borderId="0">
      <alignment vertical="top"/>
    </xf>
    <xf numFmtId="0" fontId="25" fillId="0" borderId="0">
      <alignment vertical="top"/>
    </xf>
    <xf numFmtId="0" fontId="17" fillId="0" borderId="0"/>
  </cellStyleXfs>
  <cellXfs count="523">
    <xf numFmtId="0" fontId="0" fillId="0" borderId="0" xfId="0"/>
    <xf numFmtId="0" fontId="2" fillId="2" borderId="2" xfId="0" applyFont="1" applyFill="1" applyBorder="1"/>
    <xf numFmtId="0" fontId="0" fillId="2" borderId="3" xfId="0" applyFill="1" applyBorder="1"/>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vertical="center"/>
    </xf>
    <xf numFmtId="0" fontId="4" fillId="2" borderId="4" xfId="0" applyFont="1" applyFill="1" applyBorder="1" applyAlignment="1">
      <alignment vertical="center" wrapText="1"/>
    </xf>
    <xf numFmtId="0" fontId="4" fillId="2" borderId="0" xfId="0" applyFont="1" applyFill="1" applyBorder="1" applyAlignment="1">
      <alignment horizontal="right" vertical="center" wrapText="1"/>
    </xf>
    <xf numFmtId="0" fontId="4" fillId="2" borderId="0" xfId="0" applyFont="1" applyFill="1" applyBorder="1" applyAlignment="1">
      <alignment vertical="center" wrapText="1"/>
    </xf>
    <xf numFmtId="1" fontId="4" fillId="3" borderId="9" xfId="0" applyNumberFormat="1" applyFont="1" applyFill="1" applyBorder="1" applyAlignment="1" applyProtection="1">
      <alignment horizontal="center" vertical="center"/>
      <protection locked="0"/>
    </xf>
    <xf numFmtId="14" fontId="4" fillId="4" borderId="0" xfId="0" applyNumberFormat="1" applyFont="1" applyFill="1" applyBorder="1" applyAlignment="1" applyProtection="1">
      <alignment horizontal="center" vertical="center"/>
      <protection locked="0"/>
    </xf>
    <xf numFmtId="0" fontId="5" fillId="2" borderId="5" xfId="0" applyFont="1" applyFill="1" applyBorder="1" applyAlignment="1">
      <alignment vertical="center"/>
    </xf>
    <xf numFmtId="14" fontId="4" fillId="5" borderId="0" xfId="0" applyNumberFormat="1" applyFont="1" applyFill="1" applyBorder="1" applyAlignment="1" applyProtection="1">
      <alignment horizontal="center" vertical="center"/>
      <protection locked="0"/>
    </xf>
    <xf numFmtId="0" fontId="0" fillId="2" borderId="5" xfId="0" applyFill="1" applyBorder="1"/>
    <xf numFmtId="0" fontId="7" fillId="2" borderId="4" xfId="0" applyFont="1" applyFill="1" applyBorder="1"/>
    <xf numFmtId="0" fontId="7" fillId="2" borderId="0" xfId="0" applyFont="1" applyFill="1" applyBorder="1"/>
    <xf numFmtId="0" fontId="7" fillId="2" borderId="0" xfId="0" applyFont="1" applyFill="1" applyBorder="1" applyAlignment="1">
      <alignment vertical="center"/>
    </xf>
    <xf numFmtId="0" fontId="7" fillId="2" borderId="5" xfId="0" applyFont="1" applyFill="1" applyBorder="1" applyAlignment="1">
      <alignment vertical="center"/>
    </xf>
    <xf numFmtId="0" fontId="7" fillId="2" borderId="4" xfId="0" applyFont="1" applyFill="1" applyBorder="1" applyAlignment="1">
      <alignment wrapText="1"/>
    </xf>
    <xf numFmtId="0" fontId="7" fillId="2" borderId="5" xfId="0" applyFont="1" applyFill="1" applyBorder="1" applyAlignment="1">
      <alignment wrapText="1"/>
    </xf>
    <xf numFmtId="0" fontId="7" fillId="2" borderId="0" xfId="0" applyFont="1" applyFill="1" applyBorder="1" applyAlignment="1">
      <alignment wrapText="1"/>
    </xf>
    <xf numFmtId="0" fontId="7" fillId="2" borderId="5" xfId="0" applyFont="1" applyFill="1" applyBorder="1"/>
    <xf numFmtId="0" fontId="5" fillId="2" borderId="0" xfId="0" applyFont="1" applyFill="1" applyBorder="1" applyAlignment="1">
      <alignment horizontal="right" vertical="center" wrapText="1"/>
    </xf>
    <xf numFmtId="0" fontId="8" fillId="2" borderId="5"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vertical="top"/>
    </xf>
    <xf numFmtId="0" fontId="4" fillId="3" borderId="9" xfId="0" applyFont="1" applyFill="1" applyBorder="1" applyAlignment="1" applyProtection="1">
      <alignment horizontal="center" vertical="center"/>
      <protection locked="0"/>
    </xf>
    <xf numFmtId="0" fontId="4" fillId="2" borderId="0" xfId="0" applyFont="1" applyFill="1" applyBorder="1" applyAlignment="1">
      <alignment vertical="center"/>
    </xf>
    <xf numFmtId="49" fontId="4" fillId="3" borderId="9" xfId="0" applyNumberFormat="1" applyFont="1" applyFill="1" applyBorder="1" applyAlignment="1" applyProtection="1">
      <alignment horizontal="center" vertical="center"/>
      <protection locked="0"/>
    </xf>
    <xf numFmtId="0" fontId="9" fillId="2" borderId="0" xfId="0" applyFont="1" applyFill="1" applyBorder="1" applyAlignment="1"/>
    <xf numFmtId="0" fontId="10" fillId="2" borderId="0" xfId="0" applyFont="1" applyFill="1" applyBorder="1" applyAlignment="1">
      <alignment vertical="center"/>
    </xf>
    <xf numFmtId="0" fontId="11" fillId="2" borderId="5" xfId="0" applyFont="1" applyFill="1" applyBorder="1" applyAlignment="1">
      <alignment vertical="center"/>
    </xf>
    <xf numFmtId="0" fontId="4" fillId="2" borderId="0" xfId="0" applyFont="1" applyFill="1" applyBorder="1" applyAlignment="1">
      <alignment horizontal="center" vertical="center"/>
    </xf>
    <xf numFmtId="0" fontId="13" fillId="2" borderId="0" xfId="0" applyFont="1" applyFill="1" applyBorder="1" applyAlignment="1">
      <alignment vertical="center"/>
    </xf>
    <xf numFmtId="0" fontId="14" fillId="2" borderId="0" xfId="0" applyFont="1" applyFill="1" applyBorder="1" applyAlignment="1">
      <alignment vertical="center"/>
    </xf>
    <xf numFmtId="0" fontId="12" fillId="2" borderId="5" xfId="0" applyFont="1" applyFill="1" applyBorder="1" applyAlignment="1">
      <alignment vertical="center"/>
    </xf>
    <xf numFmtId="0" fontId="5" fillId="2" borderId="5" xfId="0" applyFont="1" applyFill="1" applyBorder="1" applyAlignment="1">
      <alignment horizontal="center" vertical="center"/>
    </xf>
    <xf numFmtId="0" fontId="4" fillId="3" borderId="7" xfId="0" applyFont="1" applyFill="1" applyBorder="1" applyAlignment="1" applyProtection="1">
      <alignment horizontal="center" vertical="center"/>
      <protection locked="0"/>
    </xf>
    <xf numFmtId="0" fontId="7" fillId="2" borderId="4" xfId="0" applyFont="1" applyFill="1" applyBorder="1" applyProtection="1">
      <protection locked="0"/>
    </xf>
    <xf numFmtId="0" fontId="7" fillId="2" borderId="0" xfId="0" applyFont="1" applyFill="1" applyBorder="1" applyProtection="1">
      <protection locked="0"/>
    </xf>
    <xf numFmtId="0" fontId="7" fillId="2" borderId="0" xfId="0" applyFont="1" applyFill="1" applyBorder="1" applyAlignment="1" applyProtection="1">
      <alignment vertical="top"/>
      <protection locked="0"/>
    </xf>
    <xf numFmtId="0" fontId="7" fillId="2" borderId="5" xfId="0" applyFont="1" applyFill="1" applyBorder="1" applyProtection="1">
      <protection locked="0"/>
    </xf>
    <xf numFmtId="0" fontId="7" fillId="2" borderId="0" xfId="0" applyFont="1" applyFill="1" applyBorder="1" applyAlignment="1">
      <alignment vertical="top" wrapText="1"/>
    </xf>
    <xf numFmtId="0" fontId="7" fillId="2" borderId="4" xfId="0" applyFont="1" applyFill="1" applyBorder="1" applyAlignment="1">
      <alignment vertical="top"/>
    </xf>
    <xf numFmtId="0" fontId="9" fillId="2" borderId="5" xfId="0" applyFont="1" applyFill="1" applyBorder="1"/>
    <xf numFmtId="0" fontId="0" fillId="2" borderId="6" xfId="0" applyFill="1" applyBorder="1"/>
    <xf numFmtId="0" fontId="0" fillId="2" borderId="10" xfId="0" applyFill="1" applyBorder="1"/>
    <xf numFmtId="0" fontId="0" fillId="2" borderId="7" xfId="0" applyFill="1" applyBorder="1"/>
    <xf numFmtId="0" fontId="4" fillId="7" borderId="14" xfId="0" applyFont="1" applyFill="1" applyBorder="1" applyAlignment="1" applyProtection="1">
      <alignment horizontal="center" vertical="center" wrapText="1"/>
    </xf>
    <xf numFmtId="164" fontId="4" fillId="0" borderId="20" xfId="0" applyNumberFormat="1" applyFont="1" applyFill="1" applyBorder="1" applyAlignment="1" applyProtection="1">
      <alignment horizontal="center" vertical="center"/>
    </xf>
    <xf numFmtId="3" fontId="5" fillId="0" borderId="20" xfId="0" applyNumberFormat="1" applyFont="1" applyFill="1" applyBorder="1" applyAlignment="1" applyProtection="1">
      <alignment horizontal="right" vertical="center" shrinkToFit="1"/>
      <protection locked="0"/>
    </xf>
    <xf numFmtId="164" fontId="4" fillId="9" borderId="20" xfId="0" applyNumberFormat="1" applyFont="1" applyFill="1" applyBorder="1" applyAlignment="1" applyProtection="1">
      <alignment horizontal="center" vertical="center"/>
    </xf>
    <xf numFmtId="3" fontId="20" fillId="9" borderId="20" xfId="0" applyNumberFormat="1" applyFont="1" applyFill="1" applyBorder="1" applyAlignment="1" applyProtection="1">
      <alignment horizontal="right" vertical="center" shrinkToFit="1"/>
    </xf>
    <xf numFmtId="3" fontId="5" fillId="0" borderId="24" xfId="0" applyNumberFormat="1" applyFont="1" applyFill="1" applyBorder="1" applyAlignment="1" applyProtection="1">
      <alignment vertical="center"/>
      <protection locked="0"/>
    </xf>
    <xf numFmtId="164" fontId="4" fillId="0" borderId="28" xfId="0" applyNumberFormat="1" applyFont="1" applyFill="1" applyBorder="1" applyAlignment="1" applyProtection="1">
      <alignment horizontal="center" vertical="center"/>
    </xf>
    <xf numFmtId="3" fontId="5" fillId="0" borderId="28" xfId="0" applyNumberFormat="1" applyFont="1" applyFill="1" applyBorder="1" applyAlignment="1" applyProtection="1">
      <alignment horizontal="right" vertical="center" shrinkToFit="1"/>
      <protection locked="0"/>
    </xf>
    <xf numFmtId="3" fontId="23" fillId="0" borderId="24" xfId="0" applyNumberFormat="1" applyFont="1" applyFill="1" applyBorder="1" applyAlignment="1" applyProtection="1">
      <alignment vertical="center"/>
      <protection locked="0"/>
    </xf>
    <xf numFmtId="0" fontId="4" fillId="7" borderId="14" xfId="1" applyFont="1" applyFill="1" applyBorder="1" applyAlignment="1" applyProtection="1">
      <alignment horizontal="center" vertical="center" wrapText="1"/>
    </xf>
    <xf numFmtId="3" fontId="18" fillId="7" borderId="14" xfId="1" applyNumberFormat="1" applyFont="1" applyFill="1" applyBorder="1" applyAlignment="1" applyProtection="1">
      <alignment horizontal="center" vertical="center" wrapText="1"/>
    </xf>
    <xf numFmtId="0" fontId="18" fillId="7" borderId="16" xfId="1" applyFont="1" applyFill="1" applyBorder="1" applyAlignment="1" applyProtection="1">
      <alignment horizontal="center" vertical="center"/>
    </xf>
    <xf numFmtId="3" fontId="18" fillId="7" borderId="16" xfId="1" applyNumberFormat="1" applyFont="1" applyFill="1" applyBorder="1" applyAlignment="1" applyProtection="1">
      <alignment horizontal="center" vertical="center" wrapText="1"/>
    </xf>
    <xf numFmtId="164" fontId="4" fillId="9" borderId="29" xfId="0" applyNumberFormat="1" applyFont="1" applyFill="1" applyBorder="1" applyAlignment="1" applyProtection="1">
      <alignment horizontal="center" vertical="center"/>
    </xf>
    <xf numFmtId="3" fontId="20" fillId="9" borderId="29" xfId="0" applyNumberFormat="1" applyFont="1" applyFill="1" applyBorder="1" applyAlignment="1" applyProtection="1">
      <alignment horizontal="right" vertical="center" shrinkToFit="1"/>
    </xf>
    <xf numFmtId="3" fontId="23" fillId="0" borderId="20" xfId="0" applyNumberFormat="1" applyFont="1" applyFill="1" applyBorder="1" applyAlignment="1" applyProtection="1">
      <alignment horizontal="right" vertical="center" shrinkToFit="1"/>
      <protection locked="0"/>
    </xf>
    <xf numFmtId="164" fontId="4" fillId="9" borderId="28" xfId="0" applyNumberFormat="1" applyFont="1" applyFill="1" applyBorder="1" applyAlignment="1" applyProtection="1">
      <alignment horizontal="center" vertical="center"/>
    </xf>
    <xf numFmtId="3" fontId="20" fillId="9" borderId="28" xfId="0" applyNumberFormat="1" applyFont="1" applyFill="1" applyBorder="1" applyAlignment="1" applyProtection="1">
      <alignment horizontal="right" vertical="center" shrinkToFit="1"/>
    </xf>
    <xf numFmtId="3" fontId="20" fillId="9" borderId="20" xfId="0" applyNumberFormat="1" applyFont="1" applyFill="1" applyBorder="1" applyAlignment="1" applyProtection="1">
      <alignment horizontal="right" vertical="center" shrinkToFit="1"/>
      <protection locked="0"/>
    </xf>
    <xf numFmtId="3" fontId="20" fillId="9" borderId="28" xfId="0" applyNumberFormat="1" applyFont="1" applyFill="1" applyBorder="1" applyAlignment="1" applyProtection="1">
      <alignment horizontal="right" vertical="center" shrinkToFit="1"/>
      <protection locked="0"/>
    </xf>
    <xf numFmtId="164" fontId="4" fillId="2" borderId="20" xfId="0" applyNumberFormat="1" applyFont="1" applyFill="1" applyBorder="1" applyAlignment="1" applyProtection="1">
      <alignment horizontal="center" vertical="center"/>
    </xf>
    <xf numFmtId="3" fontId="20" fillId="2" borderId="20" xfId="0" applyNumberFormat="1" applyFont="1" applyFill="1" applyBorder="1" applyAlignment="1" applyProtection="1">
      <alignment horizontal="right" vertical="center" shrinkToFit="1"/>
      <protection locked="0"/>
    </xf>
    <xf numFmtId="3" fontId="20" fillId="9" borderId="20" xfId="0" applyNumberFormat="1" applyFont="1" applyFill="1" applyBorder="1" applyAlignment="1" applyProtection="1">
      <alignment vertical="center"/>
    </xf>
    <xf numFmtId="3" fontId="5" fillId="0" borderId="0" xfId="0" applyNumberFormat="1" applyFont="1" applyBorder="1" applyProtection="1">
      <protection locked="0"/>
    </xf>
    <xf numFmtId="3" fontId="5" fillId="0" borderId="20" xfId="0" applyNumberFormat="1" applyFont="1" applyFill="1" applyBorder="1" applyAlignment="1" applyProtection="1">
      <alignment horizontal="right" vertical="center"/>
      <protection locked="0"/>
    </xf>
    <xf numFmtId="3" fontId="5" fillId="0" borderId="28" xfId="0" applyNumberFormat="1" applyFont="1" applyFill="1" applyBorder="1" applyAlignment="1" applyProtection="1">
      <alignment horizontal="right" vertical="center"/>
      <protection locked="0"/>
    </xf>
    <xf numFmtId="3" fontId="5" fillId="0" borderId="20" xfId="0" applyNumberFormat="1" applyFont="1" applyFill="1" applyBorder="1" applyAlignment="1" applyProtection="1">
      <alignment vertical="center"/>
      <protection locked="0"/>
    </xf>
    <xf numFmtId="3" fontId="5" fillId="0" borderId="30" xfId="0" applyNumberFormat="1" applyFont="1" applyFill="1" applyBorder="1" applyAlignment="1" applyProtection="1">
      <alignment horizontal="right" vertical="center"/>
      <protection locked="0"/>
    </xf>
    <xf numFmtId="3" fontId="5" fillId="0" borderId="24" xfId="0" applyNumberFormat="1" applyFont="1" applyFill="1" applyBorder="1" applyAlignment="1" applyProtection="1">
      <alignment horizontal="right" vertical="center"/>
      <protection locked="0"/>
    </xf>
    <xf numFmtId="3" fontId="20" fillId="9" borderId="28" xfId="0" applyNumberFormat="1" applyFont="1" applyFill="1" applyBorder="1" applyAlignment="1" applyProtection="1">
      <alignment vertical="center"/>
    </xf>
    <xf numFmtId="164" fontId="4" fillId="2" borderId="39"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horizontal="right" vertical="center"/>
      <protection locked="0"/>
    </xf>
    <xf numFmtId="3" fontId="20" fillId="9" borderId="20" xfId="0" applyNumberFormat="1" applyFont="1" applyFill="1" applyBorder="1" applyAlignment="1" applyProtection="1">
      <alignment horizontal="right" vertical="center"/>
    </xf>
    <xf numFmtId="3" fontId="20" fillId="9" borderId="28" xfId="0" applyNumberFormat="1" applyFont="1" applyFill="1" applyBorder="1" applyAlignment="1" applyProtection="1">
      <alignment horizontal="right" vertical="center"/>
    </xf>
    <xf numFmtId="3" fontId="5" fillId="0" borderId="39" xfId="0" applyNumberFormat="1" applyFont="1" applyFill="1" applyBorder="1" applyAlignment="1" applyProtection="1">
      <alignment vertical="center"/>
      <protection locked="0"/>
    </xf>
    <xf numFmtId="164" fontId="4" fillId="0" borderId="39" xfId="0" applyNumberFormat="1" applyFont="1" applyFill="1" applyBorder="1" applyAlignment="1" applyProtection="1">
      <alignment horizontal="center" vertical="center"/>
    </xf>
    <xf numFmtId="3" fontId="20" fillId="0" borderId="28" xfId="0" applyNumberFormat="1" applyFont="1" applyFill="1" applyBorder="1" applyAlignment="1" applyProtection="1">
      <alignment vertical="center"/>
    </xf>
    <xf numFmtId="3" fontId="17" fillId="0" borderId="0" xfId="1" applyNumberFormat="1" applyFont="1" applyProtection="1"/>
    <xf numFmtId="0" fontId="17" fillId="0" borderId="0" xfId="1" applyFont="1" applyBorder="1" applyAlignment="1" applyProtection="1">
      <alignment horizontal="center" vertical="center" wrapText="1"/>
    </xf>
    <xf numFmtId="14" fontId="16" fillId="6" borderId="0" xfId="2" applyNumberFormat="1" applyFont="1" applyFill="1" applyBorder="1" applyAlignment="1" applyProtection="1">
      <alignment horizontal="center" vertical="center"/>
    </xf>
    <xf numFmtId="0" fontId="16" fillId="0" borderId="0" xfId="2" applyFont="1" applyFill="1" applyBorder="1" applyAlignment="1" applyProtection="1">
      <alignment horizontal="center" vertical="center"/>
    </xf>
    <xf numFmtId="3" fontId="17" fillId="0" borderId="0" xfId="1" applyNumberFormat="1" applyFont="1" applyBorder="1" applyAlignment="1" applyProtection="1">
      <alignment horizontal="center" vertical="center" wrapText="1"/>
    </xf>
    <xf numFmtId="3" fontId="17" fillId="0" borderId="0" xfId="2" applyNumberFormat="1" applyFont="1" applyBorder="1" applyAlignment="1" applyProtection="1">
      <alignment wrapText="1"/>
    </xf>
    <xf numFmtId="3" fontId="26" fillId="7" borderId="47" xfId="0" applyNumberFormat="1" applyFont="1" applyFill="1" applyBorder="1" applyAlignment="1" applyProtection="1">
      <alignment horizontal="center" vertical="center" wrapText="1"/>
    </xf>
    <xf numFmtId="3" fontId="26" fillId="7" borderId="48" xfId="0" applyNumberFormat="1" applyFont="1" applyFill="1" applyBorder="1" applyAlignment="1" applyProtection="1">
      <alignment horizontal="center" vertical="center"/>
    </xf>
    <xf numFmtId="165" fontId="18" fillId="0" borderId="50" xfId="0" applyNumberFormat="1" applyFont="1" applyFill="1" applyBorder="1" applyAlignment="1" applyProtection="1">
      <alignment horizontal="center" vertical="center"/>
    </xf>
    <xf numFmtId="3" fontId="23" fillId="0" borderId="50" xfId="0" applyNumberFormat="1" applyFont="1" applyFill="1" applyBorder="1" applyAlignment="1" applyProtection="1">
      <alignment vertical="center" shrinkToFit="1"/>
      <protection locked="0"/>
    </xf>
    <xf numFmtId="3" fontId="28" fillId="0" borderId="50" xfId="0" applyNumberFormat="1" applyFont="1" applyFill="1" applyBorder="1" applyAlignment="1" applyProtection="1">
      <alignment vertical="center" shrinkToFit="1"/>
    </xf>
    <xf numFmtId="165" fontId="18" fillId="9" borderId="50" xfId="0" applyNumberFormat="1" applyFont="1" applyFill="1" applyBorder="1" applyAlignment="1" applyProtection="1">
      <alignment horizontal="center" vertical="center"/>
    </xf>
    <xf numFmtId="3" fontId="28" fillId="9" borderId="50" xfId="0" applyNumberFormat="1" applyFont="1" applyFill="1" applyBorder="1" applyAlignment="1" applyProtection="1">
      <alignment vertical="center" shrinkToFit="1"/>
    </xf>
    <xf numFmtId="3" fontId="23" fillId="13" borderId="50" xfId="0" applyNumberFormat="1" applyFont="1" applyFill="1" applyBorder="1" applyAlignment="1" applyProtection="1">
      <alignment vertical="center" shrinkToFit="1"/>
    </xf>
    <xf numFmtId="165" fontId="18" fillId="9" borderId="51" xfId="0" applyNumberFormat="1" applyFont="1" applyFill="1" applyBorder="1" applyAlignment="1" applyProtection="1">
      <alignment horizontal="center" vertical="center"/>
    </xf>
    <xf numFmtId="3" fontId="28" fillId="9" borderId="51" xfId="0" applyNumberFormat="1" applyFont="1" applyFill="1" applyBorder="1" applyAlignment="1" applyProtection="1">
      <alignment vertical="center" shrinkToFit="1"/>
    </xf>
    <xf numFmtId="0" fontId="5" fillId="0" borderId="0" xfId="0" applyFont="1" applyBorder="1" applyAlignment="1" applyProtection="1">
      <alignment horizontal="right" vertical="center"/>
      <protection hidden="1"/>
    </xf>
    <xf numFmtId="0" fontId="5" fillId="0" borderId="0" xfId="3" applyFont="1" applyBorder="1" applyAlignment="1" applyProtection="1">
      <alignment horizontal="right"/>
      <protection hidden="1"/>
    </xf>
    <xf numFmtId="0" fontId="4" fillId="14" borderId="12" xfId="0" applyFont="1" applyFill="1" applyBorder="1" applyAlignment="1" applyProtection="1">
      <alignment horizontal="center" vertical="center" wrapText="1"/>
      <protection hidden="1"/>
    </xf>
    <xf numFmtId="0" fontId="4" fillId="14" borderId="53" xfId="0" applyFont="1" applyFill="1" applyBorder="1" applyAlignment="1" applyProtection="1">
      <alignment horizontal="center" vertical="center" wrapText="1"/>
      <protection hidden="1"/>
    </xf>
    <xf numFmtId="0" fontId="4" fillId="7" borderId="16" xfId="0" applyFont="1" applyFill="1" applyBorder="1" applyAlignment="1" applyProtection="1">
      <alignment horizontal="center" vertical="center"/>
    </xf>
    <xf numFmtId="3" fontId="4" fillId="7" borderId="16" xfId="0" applyNumberFormat="1" applyFont="1" applyFill="1" applyBorder="1" applyAlignment="1" applyProtection="1">
      <alignment horizontal="center" vertical="center" wrapText="1"/>
    </xf>
    <xf numFmtId="0" fontId="4" fillId="14" borderId="15" xfId="0" applyFont="1" applyFill="1" applyBorder="1" applyAlignment="1" applyProtection="1">
      <alignment horizontal="center" vertical="center" wrapText="1"/>
      <protection hidden="1"/>
    </xf>
    <xf numFmtId="0" fontId="4" fillId="7" borderId="16" xfId="1" applyFont="1" applyFill="1" applyBorder="1" applyAlignment="1" applyProtection="1">
      <alignment horizontal="center" vertical="center"/>
    </xf>
    <xf numFmtId="3" fontId="4" fillId="7" borderId="16" xfId="1" applyNumberFormat="1" applyFont="1" applyFill="1" applyBorder="1" applyAlignment="1" applyProtection="1">
      <alignment horizontal="center" vertical="center" wrapText="1"/>
    </xf>
    <xf numFmtId="4" fontId="4" fillId="7" borderId="14" xfId="1" applyNumberFormat="1"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wrapText="1"/>
    </xf>
    <xf numFmtId="0" fontId="4" fillId="7" borderId="44" xfId="4" applyFont="1" applyFill="1" applyBorder="1" applyAlignment="1">
      <alignment horizontal="center" vertical="center" wrapText="1"/>
    </xf>
    <xf numFmtId="49" fontId="31" fillId="7" borderId="47" xfId="0" applyNumberFormat="1" applyFont="1" applyFill="1" applyBorder="1" applyAlignment="1" applyProtection="1">
      <alignment horizontal="center" vertical="center"/>
    </xf>
    <xf numFmtId="3" fontId="31" fillId="7" borderId="47" xfId="0" applyNumberFormat="1" applyFont="1" applyFill="1" applyBorder="1" applyAlignment="1" applyProtection="1">
      <alignment horizontal="center" vertical="center" wrapText="1"/>
    </xf>
    <xf numFmtId="3" fontId="31" fillId="7" borderId="47" xfId="0" applyNumberFormat="1" applyFont="1" applyFill="1" applyBorder="1" applyAlignment="1" applyProtection="1">
      <alignment horizontal="center" vertical="center"/>
    </xf>
    <xf numFmtId="0" fontId="32" fillId="0" borderId="0" xfId="0" applyFont="1"/>
    <xf numFmtId="49" fontId="33" fillId="2" borderId="0" xfId="0" applyNumberFormat="1" applyFont="1" applyFill="1" applyAlignment="1">
      <alignment horizontal="center"/>
    </xf>
    <xf numFmtId="0" fontId="34" fillId="2" borderId="0" xfId="0" applyFont="1" applyFill="1"/>
    <xf numFmtId="0" fontId="35" fillId="2" borderId="0" xfId="0" applyFont="1" applyFill="1"/>
    <xf numFmtId="0" fontId="33" fillId="2" borderId="0" xfId="0" applyFont="1" applyFill="1"/>
    <xf numFmtId="0" fontId="33" fillId="2" borderId="0" xfId="0" applyFont="1" applyFill="1" applyAlignment="1">
      <alignment horizontal="center"/>
    </xf>
    <xf numFmtId="0" fontId="33" fillId="14" borderId="59" xfId="0" applyFont="1" applyFill="1" applyBorder="1" applyAlignment="1">
      <alignment vertical="center" wrapText="1"/>
    </xf>
    <xf numFmtId="49" fontId="33" fillId="14" borderId="60" xfId="0" applyNumberFormat="1" applyFont="1" applyFill="1" applyBorder="1" applyAlignment="1">
      <alignment horizontal="center" vertical="center" wrapText="1"/>
    </xf>
    <xf numFmtId="0" fontId="33" fillId="14" borderId="61" xfId="0" applyFont="1" applyFill="1" applyBorder="1" applyAlignment="1">
      <alignment horizontal="center" vertical="center" wrapText="1"/>
    </xf>
    <xf numFmtId="0" fontId="36" fillId="9" borderId="62" xfId="0" applyFont="1" applyFill="1" applyBorder="1" applyAlignment="1">
      <alignment horizontal="left" vertical="center"/>
    </xf>
    <xf numFmtId="49" fontId="36" fillId="9" borderId="63" xfId="0" applyNumberFormat="1" applyFont="1" applyFill="1" applyBorder="1" applyAlignment="1">
      <alignment horizontal="center" vertical="center"/>
    </xf>
    <xf numFmtId="49" fontId="36" fillId="9" borderId="64" xfId="0" applyNumberFormat="1" applyFont="1" applyFill="1" applyBorder="1" applyAlignment="1">
      <alignment horizontal="center" vertical="center" wrapText="1"/>
    </xf>
    <xf numFmtId="3" fontId="36" fillId="9" borderId="64" xfId="0" applyNumberFormat="1" applyFont="1" applyFill="1" applyBorder="1" applyAlignment="1">
      <alignment horizontal="right" vertical="center"/>
    </xf>
    <xf numFmtId="0" fontId="37" fillId="9" borderId="65" xfId="0" applyFont="1" applyFill="1" applyBorder="1" applyAlignment="1">
      <alignment horizontal="left" vertical="center"/>
    </xf>
    <xf numFmtId="0" fontId="29" fillId="2" borderId="62" xfId="0" applyFont="1" applyFill="1" applyBorder="1" applyAlignment="1">
      <alignment horizontal="left" vertical="center"/>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3" fontId="29" fillId="2" borderId="64" xfId="0" applyNumberFormat="1" applyFont="1" applyFill="1" applyBorder="1" applyAlignment="1">
      <alignment horizontal="right" vertical="center"/>
    </xf>
    <xf numFmtId="0" fontId="29" fillId="2" borderId="65" xfId="0" applyFont="1" applyFill="1" applyBorder="1" applyAlignment="1">
      <alignment horizontal="left" vertical="center"/>
    </xf>
    <xf numFmtId="0" fontId="29" fillId="2" borderId="62" xfId="0" applyFont="1" applyFill="1" applyBorder="1" applyAlignment="1">
      <alignment horizontal="left" vertical="center" wrapText="1"/>
    </xf>
    <xf numFmtId="49" fontId="29" fillId="2" borderId="63" xfId="0" applyNumberFormat="1" applyFont="1" applyFill="1" applyBorder="1" applyAlignment="1">
      <alignment horizontal="center" vertical="center" wrapText="1"/>
    </xf>
    <xf numFmtId="49" fontId="29" fillId="2" borderId="64" xfId="0" applyNumberFormat="1" applyFont="1" applyFill="1" applyBorder="1" applyAlignment="1">
      <alignment horizontal="center" vertical="center" wrapText="1"/>
    </xf>
    <xf numFmtId="0" fontId="29" fillId="2" borderId="66" xfId="0" applyFont="1" applyFill="1" applyBorder="1" applyAlignment="1">
      <alignment horizontal="left" vertical="center" wrapText="1"/>
    </xf>
    <xf numFmtId="0" fontId="29" fillId="2" borderId="67" xfId="0" applyFont="1" applyFill="1" applyBorder="1" applyAlignment="1">
      <alignment horizontal="left" vertical="center"/>
    </xf>
    <xf numFmtId="49" fontId="33" fillId="2" borderId="68" xfId="0" applyNumberFormat="1" applyFont="1" applyFill="1" applyBorder="1" applyAlignment="1">
      <alignment horizontal="center" vertical="center"/>
    </xf>
    <xf numFmtId="3" fontId="29" fillId="2" borderId="68" xfId="0" applyNumberFormat="1" applyFont="1" applyFill="1" applyBorder="1" applyAlignment="1">
      <alignment horizontal="right" vertical="center"/>
    </xf>
    <xf numFmtId="0" fontId="29" fillId="2" borderId="68" xfId="0" applyFont="1" applyFill="1" applyBorder="1" applyAlignment="1">
      <alignment horizontal="right" vertical="center"/>
    </xf>
    <xf numFmtId="0" fontId="29" fillId="2" borderId="69" xfId="0" applyFont="1" applyFill="1" applyBorder="1" applyAlignment="1">
      <alignment wrapText="1"/>
    </xf>
    <xf numFmtId="3" fontId="36" fillId="9" borderId="70" xfId="0" applyNumberFormat="1" applyFont="1" applyFill="1" applyBorder="1" applyAlignment="1">
      <alignment horizontal="right" vertical="center"/>
    </xf>
    <xf numFmtId="0" fontId="36" fillId="9" borderId="66" xfId="0" applyFont="1" applyFill="1" applyBorder="1" applyAlignment="1">
      <alignment wrapText="1"/>
    </xf>
    <xf numFmtId="0" fontId="29" fillId="2" borderId="71" xfId="0" applyFont="1" applyFill="1" applyBorder="1" applyAlignment="1">
      <alignment vertical="center" wrapText="1"/>
    </xf>
    <xf numFmtId="3" fontId="29" fillId="0" borderId="64" xfId="0" applyNumberFormat="1" applyFont="1" applyFill="1" applyBorder="1" applyAlignment="1">
      <alignment horizontal="right" vertical="center"/>
    </xf>
    <xf numFmtId="0" fontId="29" fillId="2" borderId="72" xfId="0" applyFont="1" applyFill="1" applyBorder="1" applyAlignment="1">
      <alignment horizontal="left" vertical="center"/>
    </xf>
    <xf numFmtId="0" fontId="29" fillId="2" borderId="73" xfId="0" applyFont="1" applyFill="1" applyBorder="1" applyAlignment="1">
      <alignment wrapText="1"/>
    </xf>
    <xf numFmtId="49" fontId="36" fillId="9" borderId="63" xfId="0" applyNumberFormat="1" applyFont="1" applyFill="1" applyBorder="1" applyAlignment="1">
      <alignment horizontal="center" vertical="center" wrapText="1"/>
    </xf>
    <xf numFmtId="0" fontId="36" fillId="9" borderId="66" xfId="0" applyFont="1" applyFill="1" applyBorder="1" applyAlignment="1">
      <alignment vertical="center" wrapText="1"/>
    </xf>
    <xf numFmtId="0" fontId="33" fillId="15" borderId="74" xfId="0" applyFont="1" applyFill="1" applyBorder="1" applyAlignment="1">
      <alignment horizontal="left" vertical="center"/>
    </xf>
    <xf numFmtId="49" fontId="33" fillId="16" borderId="75" xfId="0" applyNumberFormat="1" applyFont="1" applyFill="1" applyBorder="1" applyAlignment="1">
      <alignment horizontal="center" vertical="center"/>
    </xf>
    <xf numFmtId="49" fontId="33" fillId="16" borderId="76" xfId="0" applyNumberFormat="1" applyFont="1" applyFill="1" applyBorder="1" applyAlignment="1">
      <alignment horizontal="center" vertical="center"/>
    </xf>
    <xf numFmtId="3" fontId="33" fillId="16" borderId="76" xfId="0" applyNumberFormat="1" applyFont="1" applyFill="1" applyBorder="1" applyAlignment="1">
      <alignment horizontal="right" vertical="center"/>
    </xf>
    <xf numFmtId="3" fontId="33" fillId="16" borderId="77" xfId="0" applyNumberFormat="1" applyFont="1" applyFill="1" applyBorder="1" applyAlignment="1">
      <alignment horizontal="right" vertical="center"/>
    </xf>
    <xf numFmtId="0" fontId="29" fillId="2" borderId="78" xfId="0" applyFont="1" applyFill="1" applyBorder="1" applyAlignment="1">
      <alignment horizontal="left" vertical="center"/>
    </xf>
    <xf numFmtId="49" fontId="33" fillId="2" borderId="79" xfId="0" applyNumberFormat="1" applyFont="1" applyFill="1" applyBorder="1" applyAlignment="1">
      <alignment horizontal="center" vertical="center"/>
    </xf>
    <xf numFmtId="0" fontId="29" fillId="2" borderId="79" xfId="0" applyFont="1" applyFill="1" applyBorder="1" applyAlignment="1">
      <alignment horizontal="right" vertical="center"/>
    </xf>
    <xf numFmtId="0" fontId="36" fillId="9" borderId="80" xfId="0" applyFont="1" applyFill="1" applyBorder="1" applyAlignment="1">
      <alignment horizontal="left" vertical="center"/>
    </xf>
    <xf numFmtId="49" fontId="36" fillId="9" borderId="81" xfId="0" applyNumberFormat="1" applyFont="1" applyFill="1" applyBorder="1" applyAlignment="1">
      <alignment horizontal="center" vertical="center"/>
    </xf>
    <xf numFmtId="49" fontId="36" fillId="9" borderId="82" xfId="0" applyNumberFormat="1" applyFont="1" applyFill="1" applyBorder="1" applyAlignment="1">
      <alignment horizontal="center" vertical="center"/>
    </xf>
    <xf numFmtId="3" fontId="36" fillId="9" borderId="81" xfId="0" applyNumberFormat="1" applyFont="1" applyFill="1" applyBorder="1" applyAlignment="1">
      <alignment horizontal="right" vertical="center"/>
    </xf>
    <xf numFmtId="3" fontId="36" fillId="9" borderId="82" xfId="0" applyNumberFormat="1" applyFont="1" applyFill="1" applyBorder="1" applyAlignment="1">
      <alignment horizontal="right" vertical="center"/>
    </xf>
    <xf numFmtId="0" fontId="36" fillId="9" borderId="83" xfId="0" applyFont="1" applyFill="1" applyBorder="1" applyAlignment="1">
      <alignment horizontal="left" vertical="center" wrapText="1"/>
    </xf>
    <xf numFmtId="0" fontId="29" fillId="0" borderId="65" xfId="0" applyFont="1" applyFill="1" applyBorder="1" applyAlignment="1">
      <alignment horizontal="left" vertical="center"/>
    </xf>
    <xf numFmtId="0" fontId="29" fillId="0" borderId="73" xfId="0" applyFont="1" applyFill="1" applyBorder="1" applyAlignment="1">
      <alignment horizontal="left" vertical="center"/>
    </xf>
    <xf numFmtId="49" fontId="33" fillId="16" borderId="84" xfId="0" applyNumberFormat="1" applyFont="1" applyFill="1" applyBorder="1" applyAlignment="1">
      <alignment horizontal="center" vertical="center"/>
    </xf>
    <xf numFmtId="49" fontId="33" fillId="16" borderId="85" xfId="0" applyNumberFormat="1" applyFont="1" applyFill="1" applyBorder="1" applyAlignment="1">
      <alignment horizontal="center" vertical="center"/>
    </xf>
    <xf numFmtId="3" fontId="33" fillId="16" borderId="85" xfId="0" applyNumberFormat="1" applyFont="1" applyFill="1" applyBorder="1" applyAlignment="1">
      <alignment horizontal="right" vertical="center"/>
    </xf>
    <xf numFmtId="3" fontId="33" fillId="16" borderId="86" xfId="0" applyNumberFormat="1" applyFont="1" applyFill="1" applyBorder="1" applyAlignment="1">
      <alignment horizontal="right" vertical="center"/>
    </xf>
    <xf numFmtId="0" fontId="0" fillId="0" borderId="0" xfId="0" applyAlignment="1">
      <alignment vertical="top"/>
    </xf>
    <xf numFmtId="0" fontId="1" fillId="2" borderId="0" xfId="0" applyFont="1" applyFill="1"/>
    <xf numFmtId="0" fontId="36" fillId="9" borderId="62" xfId="0" applyFont="1" applyFill="1" applyBorder="1" applyAlignment="1">
      <alignment horizontal="left" vertical="center" wrapText="1"/>
    </xf>
    <xf numFmtId="49" fontId="33" fillId="2" borderId="0" xfId="0" applyNumberFormat="1" applyFont="1" applyFill="1" applyAlignment="1">
      <alignment horizontal="center" vertical="center"/>
    </xf>
    <xf numFmtId="49" fontId="33" fillId="2" borderId="0" xfId="0" applyNumberFormat="1" applyFont="1" applyFill="1" applyAlignment="1">
      <alignment horizontal="center" vertical="center" wrapText="1"/>
    </xf>
    <xf numFmtId="0" fontId="29" fillId="2" borderId="0" xfId="0" applyFont="1" applyFill="1"/>
    <xf numFmtId="0" fontId="39" fillId="2" borderId="87" xfId="0" applyFont="1" applyFill="1" applyBorder="1"/>
    <xf numFmtId="49" fontId="40" fillId="2" borderId="87" xfId="0" applyNumberFormat="1" applyFont="1" applyFill="1" applyBorder="1" applyAlignment="1">
      <alignment horizontal="center" vertical="center"/>
    </xf>
    <xf numFmtId="49" fontId="40" fillId="2" borderId="87" xfId="0" applyNumberFormat="1" applyFont="1" applyFill="1" applyBorder="1" applyAlignment="1">
      <alignment horizontal="center" vertical="center" wrapText="1"/>
    </xf>
    <xf numFmtId="3" fontId="33" fillId="2" borderId="87" xfId="0" applyNumberFormat="1" applyFont="1" applyFill="1" applyBorder="1" applyAlignment="1">
      <alignment horizontal="center"/>
    </xf>
    <xf numFmtId="3" fontId="41" fillId="2" borderId="87" xfId="0" applyNumberFormat="1" applyFont="1" applyFill="1" applyBorder="1" applyAlignment="1">
      <alignment horizontal="center"/>
    </xf>
    <xf numFmtId="0" fontId="41" fillId="2" borderId="87" xfId="0" applyFont="1" applyFill="1" applyBorder="1" applyAlignment="1">
      <alignment vertical="center"/>
    </xf>
    <xf numFmtId="0" fontId="33" fillId="14" borderId="88" xfId="0" applyFont="1" applyFill="1" applyBorder="1" applyAlignment="1">
      <alignment vertical="center" wrapText="1"/>
    </xf>
    <xf numFmtId="0" fontId="36" fillId="9" borderId="89" xfId="0" applyFont="1" applyFill="1" applyBorder="1" applyAlignment="1">
      <alignment vertical="center" wrapText="1"/>
    </xf>
    <xf numFmtId="49" fontId="36" fillId="9" borderId="90" xfId="0" applyNumberFormat="1" applyFont="1" applyFill="1" applyBorder="1" applyAlignment="1">
      <alignment horizontal="center" vertical="center"/>
    </xf>
    <xf numFmtId="49" fontId="36" fillId="9" borderId="90" xfId="0" applyNumberFormat="1" applyFont="1" applyFill="1" applyBorder="1" applyAlignment="1">
      <alignment horizontal="center" vertical="center" wrapText="1"/>
    </xf>
    <xf numFmtId="3" fontId="36" fillId="9" borderId="90" xfId="0" applyNumberFormat="1" applyFont="1" applyFill="1" applyBorder="1" applyAlignment="1">
      <alignment horizontal="right" vertical="center"/>
    </xf>
    <xf numFmtId="0" fontId="37" fillId="9" borderId="91" xfId="0" applyFont="1" applyFill="1" applyBorder="1" applyAlignment="1">
      <alignment horizontal="left" vertical="center"/>
    </xf>
    <xf numFmtId="0" fontId="29" fillId="0" borderId="66" xfId="0" applyFont="1" applyFill="1" applyBorder="1" applyAlignment="1">
      <alignment horizontal="left" vertical="center"/>
    </xf>
    <xf numFmtId="49" fontId="33" fillId="2" borderId="68" xfId="0" applyNumberFormat="1" applyFont="1" applyFill="1" applyBorder="1" applyAlignment="1">
      <alignment horizontal="center" vertical="center" wrapText="1"/>
    </xf>
    <xf numFmtId="0" fontId="29" fillId="2" borderId="69" xfId="0" applyFont="1" applyFill="1" applyBorder="1" applyAlignment="1">
      <alignment horizontal="left" vertical="center"/>
    </xf>
    <xf numFmtId="49" fontId="36" fillId="9" borderId="64" xfId="0" applyNumberFormat="1" applyFont="1" applyFill="1" applyBorder="1" applyAlignment="1">
      <alignment horizontal="center" vertical="center"/>
    </xf>
    <xf numFmtId="0" fontId="36" fillId="9" borderId="66" xfId="0" applyFont="1" applyFill="1" applyBorder="1" applyAlignment="1">
      <alignment horizontal="left" vertical="center" wrapText="1"/>
    </xf>
    <xf numFmtId="0" fontId="29" fillId="0" borderId="66" xfId="0" applyFont="1" applyFill="1" applyBorder="1" applyAlignment="1">
      <alignment horizontal="left" vertical="center" wrapText="1"/>
    </xf>
    <xf numFmtId="3" fontId="33" fillId="2" borderId="68" xfId="0" applyNumberFormat="1" applyFont="1" applyFill="1" applyBorder="1" applyAlignment="1">
      <alignment horizontal="right" vertical="center"/>
    </xf>
    <xf numFmtId="0" fontId="33" fillId="2" borderId="68" xfId="0" applyFont="1" applyFill="1" applyBorder="1" applyAlignment="1">
      <alignment horizontal="right" vertical="center"/>
    </xf>
    <xf numFmtId="0" fontId="33" fillId="2" borderId="69" xfId="0" applyFont="1" applyFill="1" applyBorder="1" applyAlignment="1">
      <alignment horizontal="left" vertical="center"/>
    </xf>
    <xf numFmtId="0" fontId="36" fillId="9" borderId="66" xfId="0" applyFont="1" applyFill="1" applyBorder="1" applyAlignment="1">
      <alignment horizontal="left" vertical="center"/>
    </xf>
    <xf numFmtId="0" fontId="33" fillId="2" borderId="72" xfId="0" applyFont="1" applyFill="1" applyBorder="1" applyAlignment="1">
      <alignment horizontal="left" vertical="center"/>
    </xf>
    <xf numFmtId="0" fontId="37" fillId="9" borderId="66" xfId="0" applyFont="1" applyFill="1" applyBorder="1" applyAlignment="1">
      <alignment horizontal="left" vertical="center"/>
    </xf>
    <xf numFmtId="49" fontId="36" fillId="9" borderId="76" xfId="0" applyNumberFormat="1" applyFont="1" applyFill="1" applyBorder="1" applyAlignment="1">
      <alignment horizontal="center" vertical="center"/>
    </xf>
    <xf numFmtId="49" fontId="36" fillId="9" borderId="76" xfId="0" applyNumberFormat="1" applyFont="1" applyFill="1" applyBorder="1" applyAlignment="1">
      <alignment horizontal="center" vertical="center" wrapText="1"/>
    </xf>
    <xf numFmtId="3" fontId="36" fillId="9" borderId="76" xfId="0" applyNumberFormat="1" applyFont="1" applyFill="1" applyBorder="1" applyAlignment="1">
      <alignment horizontal="right" vertical="center"/>
    </xf>
    <xf numFmtId="0" fontId="37" fillId="9" borderId="92" xfId="0" applyFont="1" applyFill="1" applyBorder="1" applyAlignment="1">
      <alignment horizontal="left" vertical="center"/>
    </xf>
    <xf numFmtId="0" fontId="36" fillId="9" borderId="74" xfId="0" applyFont="1" applyFill="1" applyBorder="1" applyAlignment="1">
      <alignment horizontal="left" vertical="center" wrapText="1"/>
    </xf>
    <xf numFmtId="0" fontId="29" fillId="2" borderId="66" xfId="0" applyFont="1" applyFill="1" applyBorder="1" applyAlignment="1">
      <alignment horizontal="left" vertical="center"/>
    </xf>
    <xf numFmtId="0" fontId="29" fillId="2" borderId="66" xfId="0" applyFont="1" applyFill="1" applyBorder="1" applyAlignment="1">
      <alignment vertical="center" wrapText="1"/>
    </xf>
    <xf numFmtId="3" fontId="33" fillId="16" borderId="92" xfId="0" applyNumberFormat="1" applyFont="1" applyFill="1" applyBorder="1" applyAlignment="1">
      <alignment horizontal="right" vertical="center"/>
    </xf>
    <xf numFmtId="0" fontId="29" fillId="2" borderId="79" xfId="0" applyFont="1" applyFill="1" applyBorder="1" applyAlignment="1">
      <alignment horizontal="left" vertical="center"/>
    </xf>
    <xf numFmtId="3" fontId="29" fillId="2" borderId="79" xfId="0" applyNumberFormat="1" applyFont="1" applyFill="1" applyBorder="1" applyAlignment="1">
      <alignment horizontal="right" vertical="center"/>
    </xf>
    <xf numFmtId="0" fontId="29" fillId="0" borderId="69" xfId="0" applyFont="1" applyFill="1" applyBorder="1" applyAlignment="1">
      <alignment horizontal="left" vertical="center"/>
    </xf>
    <xf numFmtId="3" fontId="5" fillId="2" borderId="64" xfId="0" applyNumberFormat="1" applyFont="1" applyFill="1" applyBorder="1" applyAlignment="1">
      <alignment horizontal="right" vertical="center"/>
    </xf>
    <xf numFmtId="0" fontId="33" fillId="14" borderId="93" xfId="0" applyFont="1" applyFill="1" applyBorder="1" applyAlignment="1">
      <alignment horizontal="center" vertical="center"/>
    </xf>
    <xf numFmtId="0" fontId="33" fillId="14" borderId="94" xfId="0" applyFont="1" applyFill="1" applyBorder="1" applyAlignment="1">
      <alignment vertical="center" wrapText="1"/>
    </xf>
    <xf numFmtId="0" fontId="33" fillId="14" borderId="95" xfId="0" applyFont="1" applyFill="1" applyBorder="1" applyAlignment="1">
      <alignment vertical="center" wrapText="1"/>
    </xf>
    <xf numFmtId="49" fontId="33" fillId="14" borderId="96" xfId="0" applyNumberFormat="1" applyFont="1" applyFill="1" applyBorder="1" applyAlignment="1">
      <alignment horizontal="center" vertical="center"/>
    </xf>
    <xf numFmtId="3" fontId="33" fillId="14" borderId="96" xfId="0" applyNumberFormat="1" applyFont="1" applyFill="1" applyBorder="1" applyAlignment="1">
      <alignment horizontal="center" vertical="center" wrapText="1"/>
    </xf>
    <xf numFmtId="0" fontId="36" fillId="9" borderId="97" xfId="0" applyFont="1" applyFill="1" applyBorder="1" applyAlignment="1">
      <alignment vertical="center" wrapText="1"/>
    </xf>
    <xf numFmtId="0" fontId="36" fillId="9" borderId="98" xfId="0" applyFont="1" applyFill="1" applyBorder="1" applyAlignment="1">
      <alignment vertical="center" wrapText="1"/>
    </xf>
    <xf numFmtId="0" fontId="37" fillId="9" borderId="83" xfId="0" applyFont="1" applyFill="1" applyBorder="1" applyAlignment="1">
      <alignment horizontal="left" vertical="center"/>
    </xf>
    <xf numFmtId="0" fontId="29" fillId="2" borderId="68" xfId="0" applyFont="1" applyFill="1" applyBorder="1" applyAlignment="1">
      <alignment horizontal="left" vertical="center"/>
    </xf>
    <xf numFmtId="0" fontId="36" fillId="9" borderId="63" xfId="0" applyFont="1" applyFill="1" applyBorder="1" applyAlignment="1">
      <alignment horizontal="left" vertical="center"/>
    </xf>
    <xf numFmtId="49" fontId="33" fillId="15" borderId="76" xfId="0" applyNumberFormat="1" applyFont="1" applyFill="1" applyBorder="1" applyAlignment="1">
      <alignment horizontal="center" vertical="center"/>
    </xf>
    <xf numFmtId="3" fontId="33" fillId="15" borderId="76" xfId="0" applyNumberFormat="1" applyFont="1" applyFill="1" applyBorder="1" applyAlignment="1">
      <alignment horizontal="right" vertical="center"/>
    </xf>
    <xf numFmtId="3" fontId="33" fillId="15" borderId="92" xfId="0" applyNumberFormat="1" applyFont="1" applyFill="1" applyBorder="1" applyAlignment="1">
      <alignment horizontal="left" vertical="center" wrapText="1"/>
    </xf>
    <xf numFmtId="0" fontId="29" fillId="2" borderId="99" xfId="0" applyFont="1" applyFill="1" applyBorder="1" applyAlignment="1">
      <alignment horizontal="left" vertical="center"/>
    </xf>
    <xf numFmtId="0" fontId="29" fillId="2" borderId="100" xfId="0" applyFont="1" applyFill="1" applyBorder="1" applyAlignment="1">
      <alignment horizontal="left" vertical="center"/>
    </xf>
    <xf numFmtId="49" fontId="33" fillId="2" borderId="100" xfId="0" applyNumberFormat="1" applyFont="1" applyFill="1" applyBorder="1" applyAlignment="1">
      <alignment horizontal="center" vertical="center"/>
    </xf>
    <xf numFmtId="3" fontId="29" fillId="2" borderId="100" xfId="0" applyNumberFormat="1" applyFont="1" applyFill="1" applyBorder="1" applyAlignment="1">
      <alignment horizontal="right" vertical="center"/>
    </xf>
    <xf numFmtId="0" fontId="29" fillId="2" borderId="100" xfId="0" applyFont="1" applyFill="1" applyBorder="1" applyAlignment="1">
      <alignment horizontal="right" vertical="center"/>
    </xf>
    <xf numFmtId="0" fontId="29" fillId="2" borderId="101" xfId="0" applyFont="1" applyFill="1" applyBorder="1" applyAlignment="1">
      <alignment horizontal="left" vertical="center"/>
    </xf>
    <xf numFmtId="49" fontId="33" fillId="2" borderId="64" xfId="0" applyNumberFormat="1" applyFont="1" applyFill="1" applyBorder="1" applyAlignment="1">
      <alignment horizontal="center" vertical="center"/>
    </xf>
    <xf numFmtId="0" fontId="29" fillId="2" borderId="64" xfId="0" applyFont="1" applyFill="1" applyBorder="1" applyAlignment="1">
      <alignment horizontal="right" vertical="center"/>
    </xf>
    <xf numFmtId="0" fontId="0" fillId="2" borderId="0" xfId="0" applyFill="1"/>
    <xf numFmtId="3" fontId="29" fillId="2" borderId="66" xfId="0" applyNumberFormat="1" applyFont="1" applyFill="1" applyBorder="1" applyAlignment="1">
      <alignment horizontal="left" vertical="center" wrapText="1"/>
    </xf>
    <xf numFmtId="0" fontId="5" fillId="2" borderId="66" xfId="0" applyFont="1" applyFill="1" applyBorder="1" applyAlignment="1">
      <alignment horizontal="left" vertical="center" wrapText="1"/>
    </xf>
    <xf numFmtId="0" fontId="33" fillId="2" borderId="69" xfId="0" applyFont="1" applyFill="1" applyBorder="1" applyAlignment="1">
      <alignment horizontal="left" vertical="center" wrapText="1"/>
    </xf>
    <xf numFmtId="0" fontId="33" fillId="14" borderId="104" xfId="0" applyFont="1" applyFill="1" applyBorder="1" applyAlignment="1">
      <alignment vertical="center" wrapText="1"/>
    </xf>
    <xf numFmtId="0" fontId="33" fillId="2" borderId="68" xfId="0" applyFont="1" applyFill="1" applyBorder="1" applyAlignment="1">
      <alignment horizontal="left" vertical="center"/>
    </xf>
    <xf numFmtId="0" fontId="33" fillId="14" borderId="106" xfId="0" applyFont="1" applyFill="1" applyBorder="1" applyAlignment="1">
      <alignment horizontal="left" vertical="center" wrapText="1"/>
    </xf>
    <xf numFmtId="49" fontId="36" fillId="9" borderId="63" xfId="0" applyNumberFormat="1" applyFont="1" applyFill="1" applyBorder="1" applyAlignment="1">
      <alignment horizontal="left" vertical="center" wrapText="1"/>
    </xf>
    <xf numFmtId="0" fontId="36" fillId="9" borderId="91" xfId="0" applyFont="1" applyFill="1" applyBorder="1" applyAlignment="1">
      <alignment horizontal="left" vertical="center" wrapText="1"/>
    </xf>
    <xf numFmtId="0" fontId="0" fillId="0" borderId="0" xfId="0" applyAlignment="1">
      <alignment wrapText="1"/>
    </xf>
    <xf numFmtId="49" fontId="36" fillId="9" borderId="85" xfId="0" applyNumberFormat="1" applyFont="1" applyFill="1" applyBorder="1" applyAlignment="1">
      <alignment horizontal="center" vertical="center"/>
    </xf>
    <xf numFmtId="3" fontId="36" fillId="9" borderId="85" xfId="0" applyNumberFormat="1" applyFont="1" applyFill="1" applyBorder="1" applyAlignment="1">
      <alignment horizontal="right" vertical="center"/>
    </xf>
    <xf numFmtId="0" fontId="19" fillId="9" borderId="107" xfId="0" applyFont="1" applyFill="1" applyBorder="1" applyAlignment="1" applyProtection="1">
      <alignment vertical="center" wrapText="1"/>
    </xf>
    <xf numFmtId="49" fontId="19" fillId="9" borderId="107" xfId="0" applyNumberFormat="1" applyFont="1" applyFill="1" applyBorder="1" applyAlignment="1" applyProtection="1">
      <alignment horizontal="center" vertical="center" wrapText="1"/>
    </xf>
    <xf numFmtId="0" fontId="19" fillId="9" borderId="107" xfId="0" applyFont="1" applyFill="1" applyBorder="1" applyAlignment="1" applyProtection="1">
      <alignment horizontal="center" vertical="center" wrapText="1"/>
    </xf>
    <xf numFmtId="3" fontId="19" fillId="9" borderId="107" xfId="0" applyNumberFormat="1" applyFont="1" applyFill="1" applyBorder="1" applyAlignment="1" applyProtection="1">
      <alignment vertical="center" wrapText="1"/>
    </xf>
    <xf numFmtId="0" fontId="30" fillId="2" borderId="0" xfId="0" applyFont="1" applyFill="1"/>
    <xf numFmtId="0" fontId="5" fillId="0" borderId="2" xfId="0" applyFont="1" applyFill="1" applyBorder="1" applyAlignment="1">
      <alignment horizontal="left" vertical="center" wrapText="1"/>
    </xf>
    <xf numFmtId="0" fontId="5" fillId="0" borderId="4"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7" fillId="3" borderId="6" xfId="0" applyFont="1" applyFill="1" applyBorder="1" applyAlignment="1" applyProtection="1">
      <alignment vertical="center"/>
      <protection locked="0"/>
    </xf>
    <xf numFmtId="0" fontId="7" fillId="3" borderId="10"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5" fillId="2" borderId="11" xfId="0" applyFont="1" applyFill="1" applyBorder="1" applyAlignment="1">
      <alignment horizontal="left" vertical="center" wrapText="1"/>
    </xf>
    <xf numFmtId="0" fontId="5" fillId="0" borderId="4"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lignment horizontal="center" vertical="center"/>
    </xf>
    <xf numFmtId="0" fontId="5" fillId="0" borderId="4" xfId="0" applyFont="1" applyBorder="1" applyAlignment="1" applyProtection="1">
      <alignment horizontal="right" vertical="center" wrapText="1"/>
      <protection hidden="1"/>
    </xf>
    <xf numFmtId="0" fontId="5" fillId="0" borderId="5" xfId="0" applyFont="1" applyBorder="1" applyAlignment="1" applyProtection="1">
      <alignment horizontal="right" wrapText="1"/>
      <protection hidden="1"/>
    </xf>
    <xf numFmtId="0" fontId="7" fillId="2" borderId="0" xfId="0" applyFont="1" applyFill="1" applyBorder="1"/>
    <xf numFmtId="0" fontId="4" fillId="3" borderId="6"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0" xfId="0" applyFont="1" applyFill="1" applyBorder="1" applyAlignment="1">
      <alignment vertical="top"/>
    </xf>
    <xf numFmtId="0" fontId="5" fillId="2" borderId="2" xfId="0" applyFont="1" applyFill="1" applyBorder="1" applyAlignment="1">
      <alignment horizontal="left" vertical="center" wrapText="1"/>
    </xf>
    <xf numFmtId="0" fontId="5" fillId="2" borderId="0" xfId="0" applyFont="1" applyFill="1" applyBorder="1" applyAlignment="1">
      <alignment vertic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5" fillId="2" borderId="4" xfId="0" applyFont="1" applyFill="1" applyBorder="1" applyAlignment="1">
      <alignment horizontal="left" vertical="center"/>
    </xf>
    <xf numFmtId="0" fontId="5" fillId="2" borderId="0" xfId="0" applyFont="1" applyFill="1" applyBorder="1" applyAlignment="1">
      <alignment horizontal="left" vertical="center"/>
    </xf>
    <xf numFmtId="0" fontId="7" fillId="2" borderId="0" xfId="0" applyFont="1" applyFill="1" applyBorder="1" applyProtection="1">
      <protection locked="0"/>
    </xf>
    <xf numFmtId="0" fontId="4" fillId="3" borderId="6" xfId="0" applyFont="1" applyFill="1" applyBorder="1" applyAlignment="1" applyProtection="1">
      <alignment horizontal="right" vertical="center"/>
      <protection locked="0"/>
    </xf>
    <xf numFmtId="0" fontId="4" fillId="3" borderId="10"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0" fontId="7" fillId="2" borderId="0" xfId="0" applyFont="1" applyFill="1" applyBorder="1" applyAlignment="1" applyProtection="1">
      <alignment vertical="top" wrapText="1"/>
      <protection locked="0"/>
    </xf>
    <xf numFmtId="0" fontId="7" fillId="2" borderId="0" xfId="0" applyFont="1" applyFill="1" applyBorder="1" applyAlignment="1">
      <alignment vertical="top" wrapText="1"/>
    </xf>
    <xf numFmtId="0" fontId="12" fillId="2" borderId="0" xfId="0" applyFont="1" applyFill="1" applyBorder="1" applyAlignment="1">
      <alignment vertical="center"/>
    </xf>
    <xf numFmtId="0" fontId="12" fillId="2" borderId="5" xfId="0" applyFont="1" applyFill="1" applyBorder="1" applyAlignment="1">
      <alignmen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2" borderId="4" xfId="0" applyFont="1" applyFill="1" applyBorder="1" applyAlignment="1">
      <alignment horizontal="center" vertical="center"/>
    </xf>
    <xf numFmtId="0" fontId="5" fillId="0" borderId="4" xfId="0" applyFont="1" applyBorder="1" applyAlignment="1" applyProtection="1">
      <alignment horizontal="right" vertical="center"/>
      <protection hidden="1"/>
    </xf>
    <xf numFmtId="0" fontId="5" fillId="0" borderId="5" xfId="0" applyFont="1" applyBorder="1" applyAlignment="1" applyProtection="1">
      <alignment horizontal="right"/>
      <protection hidden="1"/>
    </xf>
    <xf numFmtId="0" fontId="5" fillId="2" borderId="4" xfId="0" applyFont="1" applyFill="1" applyBorder="1" applyAlignment="1">
      <alignment horizontal="right" vertical="center"/>
    </xf>
    <xf numFmtId="0" fontId="5" fillId="2" borderId="0" xfId="0" applyFont="1" applyFill="1" applyBorder="1" applyAlignment="1">
      <alignment horizontal="right" vertical="center"/>
    </xf>
    <xf numFmtId="0" fontId="8" fillId="2" borderId="0" xfId="0" applyFont="1" applyFill="1" applyBorder="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7" fillId="3" borderId="6" xfId="0" applyFont="1" applyFill="1" applyBorder="1" applyProtection="1">
      <protection locked="0"/>
    </xf>
    <xf numFmtId="0" fontId="7" fillId="3" borderId="10" xfId="0" applyFont="1" applyFill="1" applyBorder="1" applyProtection="1">
      <protection locked="0"/>
    </xf>
    <xf numFmtId="0" fontId="7" fillId="3" borderId="7" xfId="0" applyFont="1" applyFill="1" applyBorder="1" applyProtection="1">
      <protection locked="0"/>
    </xf>
    <xf numFmtId="0" fontId="5" fillId="0" borderId="5" xfId="0" applyFont="1" applyBorder="1" applyAlignment="1" applyProtection="1">
      <alignment horizontal="right" vertical="center"/>
      <protection hidden="1"/>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49" fontId="4" fillId="3" borderId="6"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Border="1" applyAlignment="1" applyProtection="1">
      <alignment horizontal="right" vertical="center" wrapText="1"/>
      <protection hidden="1"/>
    </xf>
    <xf numFmtId="0" fontId="8" fillId="2" borderId="4" xfId="0" applyFont="1" applyFill="1" applyBorder="1" applyAlignment="1">
      <alignment vertical="center"/>
    </xf>
    <xf numFmtId="0" fontId="7" fillId="2" borderId="0" xfId="0" applyFont="1" applyFill="1" applyBorder="1" applyAlignment="1">
      <alignment wrapText="1"/>
    </xf>
    <xf numFmtId="0" fontId="7" fillId="2" borderId="4" xfId="0" applyFont="1" applyFill="1" applyBorder="1" applyAlignment="1">
      <alignment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horizontal="right" vertical="center" wrapText="1"/>
    </xf>
    <xf numFmtId="0" fontId="1" fillId="2" borderId="1" xfId="0" applyFont="1" applyFill="1" applyBorder="1" applyAlignment="1">
      <alignment vertical="center"/>
    </xf>
    <xf numFmtId="0" fontId="1" fillId="2" borderId="2" xfId="0" applyFont="1" applyFill="1" applyBorder="1" applyAlignment="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4" xfId="3" applyFont="1" applyFill="1" applyBorder="1" applyAlignment="1" applyProtection="1">
      <alignment horizontal="left" vertical="center" wrapText="1"/>
      <protection hidden="1"/>
    </xf>
    <xf numFmtId="0" fontId="4" fillId="0" borderId="0" xfId="3" applyFont="1" applyFill="1" applyBorder="1" applyAlignment="1" applyProtection="1">
      <alignment horizontal="left" vertical="center" wrapText="1"/>
      <protection hidden="1"/>
    </xf>
    <xf numFmtId="14" fontId="4" fillId="3" borderId="6" xfId="0" applyNumberFormat="1" applyFont="1" applyFill="1" applyBorder="1" applyAlignment="1" applyProtection="1">
      <alignment horizontal="center" vertical="center"/>
      <protection locked="0"/>
    </xf>
    <xf numFmtId="14" fontId="4" fillId="3" borderId="7" xfId="0" applyNumberFormat="1"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20" xfId="0" applyFont="1" applyFill="1" applyBorder="1" applyAlignment="1" applyProtection="1">
      <alignment horizontal="left" vertical="center" wrapText="1" indent="1"/>
    </xf>
    <xf numFmtId="0" fontId="19" fillId="0" borderId="20" xfId="0" applyFont="1" applyFill="1" applyBorder="1" applyAlignment="1" applyProtection="1">
      <alignment horizontal="left" vertical="center" wrapText="1"/>
    </xf>
    <xf numFmtId="0" fontId="19" fillId="9" borderId="20" xfId="0" applyFont="1" applyFill="1" applyBorder="1" applyAlignment="1" applyProtection="1">
      <alignment horizontal="left" vertical="center" wrapText="1"/>
    </xf>
    <xf numFmtId="0" fontId="19" fillId="0" borderId="28" xfId="0" applyFont="1" applyFill="1" applyBorder="1" applyAlignment="1" applyProtection="1">
      <alignment horizontal="left" vertical="center" wrapText="1"/>
    </xf>
    <xf numFmtId="0" fontId="20" fillId="9" borderId="20" xfId="0"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21" fillId="8" borderId="29" xfId="0" applyFont="1" applyFill="1" applyBorder="1" applyAlignment="1" applyProtection="1">
      <alignment horizontal="left" vertical="center" wrapText="1"/>
    </xf>
    <xf numFmtId="0" fontId="22" fillId="8" borderId="29" xfId="0" applyFont="1" applyFill="1" applyBorder="1" applyAlignment="1" applyProtection="1">
      <alignment vertical="center"/>
    </xf>
    <xf numFmtId="0" fontId="5" fillId="0" borderId="21" xfId="0" applyFont="1" applyFill="1" applyBorder="1" applyAlignment="1" applyProtection="1">
      <alignment horizontal="left" vertical="center" wrapText="1" indent="1"/>
    </xf>
    <xf numFmtId="0" fontId="5" fillId="0" borderId="22" xfId="0" applyFont="1" applyFill="1" applyBorder="1" applyAlignment="1" applyProtection="1">
      <alignment horizontal="left" vertical="center" wrapText="1" indent="1"/>
    </xf>
    <xf numFmtId="0" fontId="5" fillId="0" borderId="23" xfId="0" applyFont="1" applyFill="1" applyBorder="1" applyAlignment="1" applyProtection="1">
      <alignment horizontal="left" vertical="center" wrapText="1" indent="1"/>
    </xf>
    <xf numFmtId="0" fontId="20" fillId="0" borderId="21"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19" fillId="0" borderId="21"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9" borderId="21" xfId="0" applyFont="1" applyFill="1" applyBorder="1" applyAlignment="1" applyProtection="1">
      <alignment horizontal="left" vertical="center" wrapText="1"/>
    </xf>
    <xf numFmtId="0" fontId="19" fillId="9" borderId="22" xfId="0" applyFont="1" applyFill="1" applyBorder="1" applyAlignment="1" applyProtection="1">
      <alignment horizontal="left" vertical="center" wrapText="1"/>
    </xf>
    <xf numFmtId="0" fontId="19" fillId="9" borderId="23" xfId="0" applyFont="1" applyFill="1" applyBorder="1" applyAlignment="1" applyProtection="1">
      <alignment horizontal="left" vertical="center" wrapText="1"/>
    </xf>
    <xf numFmtId="0" fontId="20" fillId="9" borderId="21" xfId="0" applyFont="1" applyFill="1" applyBorder="1" applyAlignment="1" applyProtection="1">
      <alignment horizontal="left" vertical="center" wrapText="1"/>
    </xf>
    <xf numFmtId="0" fontId="20" fillId="9" borderId="22" xfId="0" applyFont="1" applyFill="1" applyBorder="1" applyAlignment="1" applyProtection="1">
      <alignment horizontal="left" vertical="center" wrapText="1"/>
    </xf>
    <xf numFmtId="0" fontId="20" fillId="9" borderId="23" xfId="0" applyFont="1" applyFill="1" applyBorder="1" applyAlignment="1" applyProtection="1">
      <alignment horizontal="left" vertical="center" wrapText="1"/>
    </xf>
    <xf numFmtId="0" fontId="17" fillId="8" borderId="10" xfId="0" applyFont="1" applyFill="1" applyBorder="1" applyAlignment="1" applyProtection="1">
      <alignment horizontal="left" vertical="center" wrapText="1"/>
    </xf>
    <xf numFmtId="0" fontId="17" fillId="8" borderId="7" xfId="0" applyFont="1" applyFill="1" applyBorder="1" applyAlignment="1" applyProtection="1">
      <alignment horizontal="left" vertical="center" wrapText="1"/>
    </xf>
    <xf numFmtId="0" fontId="19" fillId="0" borderId="17"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0" borderId="19"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protection hidden="1"/>
    </xf>
    <xf numFmtId="0" fontId="16" fillId="0" borderId="10" xfId="0" applyFont="1" applyFill="1" applyBorder="1" applyAlignment="1" applyProtection="1">
      <alignment horizontal="center" vertical="top" wrapText="1"/>
      <protection hidden="1"/>
    </xf>
    <xf numFmtId="0" fontId="17" fillId="0" borderId="10" xfId="0" applyFont="1" applyFill="1" applyBorder="1" applyAlignment="1" applyProtection="1">
      <alignment horizontal="right" vertical="top" wrapText="1"/>
    </xf>
    <xf numFmtId="0" fontId="17" fillId="0" borderId="10" xfId="0" applyFont="1" applyBorder="1" applyAlignment="1" applyProtection="1">
      <alignment horizontal="right" vertical="top" wrapText="1"/>
    </xf>
    <xf numFmtId="0" fontId="16" fillId="6" borderId="12" xfId="0" applyFont="1" applyFill="1" applyBorder="1" applyAlignment="1" applyProtection="1">
      <alignment vertical="center" wrapText="1"/>
      <protection locked="0"/>
    </xf>
    <xf numFmtId="0" fontId="16" fillId="6" borderId="11" xfId="0" applyFont="1" applyFill="1" applyBorder="1" applyAlignment="1" applyProtection="1">
      <alignment vertical="center" wrapText="1"/>
      <protection locked="0"/>
    </xf>
    <xf numFmtId="0" fontId="16" fillId="6" borderId="13" xfId="0" applyFont="1" applyFill="1" applyBorder="1" applyAlignment="1" applyProtection="1">
      <alignment vertical="center" wrapText="1"/>
      <protection locked="0"/>
    </xf>
    <xf numFmtId="0" fontId="4" fillId="7" borderId="1"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7" xfId="0" applyFont="1" applyBorder="1" applyAlignment="1" applyProtection="1">
      <alignment horizontal="center" vertical="center"/>
    </xf>
    <xf numFmtId="0" fontId="21" fillId="0" borderId="20" xfId="0" applyFont="1" applyFill="1" applyBorder="1" applyAlignment="1" applyProtection="1">
      <alignment horizontal="left" vertical="center" wrapText="1" indent="1"/>
    </xf>
    <xf numFmtId="0" fontId="21" fillId="0" borderId="28" xfId="0" applyFont="1" applyFill="1" applyBorder="1" applyAlignment="1" applyProtection="1">
      <alignment horizontal="left" vertical="center" wrapText="1" indent="1"/>
    </xf>
    <xf numFmtId="0" fontId="4" fillId="0" borderId="20" xfId="0" applyFont="1" applyFill="1" applyBorder="1" applyAlignment="1" applyProtection="1">
      <alignment horizontal="left" vertical="center" wrapText="1"/>
    </xf>
    <xf numFmtId="0" fontId="4" fillId="9" borderId="20" xfId="0" applyFont="1" applyFill="1" applyBorder="1" applyAlignment="1" applyProtection="1">
      <alignment horizontal="left" vertical="center" wrapText="1"/>
    </xf>
    <xf numFmtId="0" fontId="4" fillId="9" borderId="28" xfId="0" applyFont="1" applyFill="1" applyBorder="1" applyAlignment="1" applyProtection="1">
      <alignment horizontal="left" vertical="center" wrapText="1"/>
    </xf>
    <xf numFmtId="0" fontId="21" fillId="8" borderId="29" xfId="0" applyFont="1" applyFill="1" applyBorder="1" applyAlignment="1" applyProtection="1">
      <alignment vertical="center" wrapText="1"/>
    </xf>
    <xf numFmtId="0" fontId="21" fillId="9" borderId="20"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indent="1"/>
    </xf>
    <xf numFmtId="0" fontId="21" fillId="0" borderId="22" xfId="0" applyFont="1" applyFill="1" applyBorder="1" applyAlignment="1" applyProtection="1">
      <alignment horizontal="left" vertical="center" wrapText="1" indent="1"/>
    </xf>
    <xf numFmtId="0" fontId="21" fillId="0" borderId="23" xfId="0" applyFont="1" applyFill="1" applyBorder="1" applyAlignment="1" applyProtection="1">
      <alignment horizontal="left" vertical="center" wrapText="1" indent="1"/>
    </xf>
    <xf numFmtId="0" fontId="21" fillId="0" borderId="25" xfId="0" applyFont="1" applyFill="1" applyBorder="1" applyAlignment="1" applyProtection="1">
      <alignment horizontal="left" vertical="center" wrapText="1" indent="1"/>
    </xf>
    <xf numFmtId="0" fontId="21" fillId="0" borderId="26" xfId="0" applyFont="1" applyFill="1" applyBorder="1" applyAlignment="1" applyProtection="1">
      <alignment horizontal="left" vertical="center" wrapText="1" indent="1"/>
    </xf>
    <xf numFmtId="0" fontId="21" fillId="0" borderId="27" xfId="0" applyFont="1" applyFill="1" applyBorder="1" applyAlignment="1" applyProtection="1">
      <alignment horizontal="left" vertical="center" wrapText="1" indent="1"/>
    </xf>
    <xf numFmtId="0" fontId="4" fillId="8" borderId="29" xfId="0" applyFont="1" applyFill="1" applyBorder="1" applyAlignment="1" applyProtection="1">
      <alignment horizontal="left" vertical="center" wrapText="1"/>
    </xf>
    <xf numFmtId="0" fontId="4" fillId="8" borderId="29" xfId="0" applyFont="1" applyFill="1" applyBorder="1" applyAlignment="1" applyProtection="1">
      <alignment vertical="center" wrapText="1"/>
    </xf>
    <xf numFmtId="0" fontId="5" fillId="9" borderId="20" xfId="0" applyFont="1" applyFill="1" applyBorder="1" applyAlignment="1" applyProtection="1">
      <alignment horizontal="left" vertical="center" wrapText="1" indent="1"/>
    </xf>
    <xf numFmtId="0" fontId="5" fillId="9" borderId="28" xfId="0" applyFont="1" applyFill="1" applyBorder="1" applyAlignment="1" applyProtection="1">
      <alignment horizontal="left" vertical="center" wrapText="1" indent="1"/>
    </xf>
    <xf numFmtId="0" fontId="21" fillId="9" borderId="21" xfId="0" applyFont="1" applyFill="1" applyBorder="1" applyAlignment="1" applyProtection="1">
      <alignment horizontal="left" vertical="center" wrapText="1"/>
    </xf>
    <xf numFmtId="0" fontId="21" fillId="9" borderId="22" xfId="0" applyFont="1" applyFill="1" applyBorder="1" applyAlignment="1" applyProtection="1">
      <alignment horizontal="left" vertical="center" wrapText="1"/>
    </xf>
    <xf numFmtId="0" fontId="21" fillId="9" borderId="23"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indent="1"/>
    </xf>
    <xf numFmtId="0" fontId="24" fillId="0" borderId="21" xfId="0" applyFont="1" applyFill="1" applyBorder="1" applyAlignment="1" applyProtection="1">
      <alignment horizontal="left" vertical="center" wrapText="1" indent="2"/>
    </xf>
    <xf numFmtId="0" fontId="24" fillId="0" borderId="22" xfId="0" applyFont="1" applyFill="1" applyBorder="1" applyAlignment="1" applyProtection="1">
      <alignment horizontal="left" vertical="center" wrapText="1" indent="2"/>
    </xf>
    <xf numFmtId="0" fontId="24" fillId="0" borderId="23" xfId="0" applyFont="1" applyFill="1" applyBorder="1" applyAlignment="1" applyProtection="1">
      <alignment horizontal="left" vertical="center" wrapText="1" indent="2"/>
    </xf>
    <xf numFmtId="0" fontId="5" fillId="9" borderId="21"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19"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9" fillId="9" borderId="19" xfId="0" applyFont="1" applyFill="1" applyBorder="1" applyAlignment="1" applyProtection="1">
      <alignment horizontal="left" vertical="center" wrapText="1"/>
    </xf>
    <xf numFmtId="0" fontId="15" fillId="0" borderId="0" xfId="1" applyFont="1" applyFill="1" applyBorder="1" applyAlignment="1" applyProtection="1">
      <alignment horizontal="center" vertical="center" wrapText="1"/>
    </xf>
    <xf numFmtId="0" fontId="0" fillId="0" borderId="0" xfId="0" applyAlignment="1" applyProtection="1">
      <alignment horizontal="center" vertical="center" wrapText="1"/>
    </xf>
    <xf numFmtId="0" fontId="16" fillId="0" borderId="0" xfId="1"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7" fillId="0" borderId="10" xfId="1" applyFont="1" applyFill="1" applyBorder="1" applyAlignment="1" applyProtection="1">
      <alignment horizontal="right" vertical="top" wrapText="1"/>
    </xf>
    <xf numFmtId="0" fontId="0" fillId="0" borderId="10" xfId="0" applyBorder="1" applyAlignment="1" applyProtection="1">
      <alignment horizontal="right" wrapText="1"/>
    </xf>
    <xf numFmtId="0" fontId="16" fillId="10" borderId="12" xfId="1" applyFont="1" applyFill="1" applyBorder="1" applyAlignment="1" applyProtection="1">
      <alignment vertical="center" wrapText="1"/>
      <protection locked="0"/>
    </xf>
    <xf numFmtId="0" fontId="30" fillId="0" borderId="11" xfId="0" applyFont="1" applyBorder="1" applyAlignment="1" applyProtection="1">
      <alignment vertical="center" wrapText="1"/>
      <protection locked="0"/>
    </xf>
    <xf numFmtId="0" fontId="30" fillId="0" borderId="13" xfId="0" applyFont="1" applyBorder="1" applyAlignment="1" applyProtection="1">
      <alignment vertical="center" wrapText="1"/>
      <protection locked="0"/>
    </xf>
    <xf numFmtId="0" fontId="4" fillId="14" borderId="12" xfId="0" applyFont="1" applyFill="1" applyBorder="1" applyAlignment="1" applyProtection="1">
      <alignment horizontal="center" vertical="center" wrapText="1"/>
      <protection hidden="1"/>
    </xf>
    <xf numFmtId="0" fontId="4" fillId="14" borderId="11" xfId="0" applyFont="1" applyFill="1" applyBorder="1" applyAlignment="1" applyProtection="1">
      <alignment horizontal="center" vertical="center" wrapText="1"/>
      <protection hidden="1"/>
    </xf>
    <xf numFmtId="0" fontId="4" fillId="7" borderId="6" xfId="1" applyFont="1" applyFill="1" applyBorder="1" applyAlignment="1" applyProtection="1">
      <alignment horizontal="center" vertical="center"/>
    </xf>
    <xf numFmtId="0" fontId="19" fillId="9" borderId="17" xfId="0" applyFont="1" applyFill="1" applyBorder="1" applyAlignment="1" applyProtection="1">
      <alignment horizontal="left" vertical="center"/>
    </xf>
    <xf numFmtId="0" fontId="19" fillId="9" borderId="18" xfId="0" applyFont="1" applyFill="1" applyBorder="1" applyAlignment="1" applyProtection="1">
      <alignment horizontal="left" vertical="center"/>
    </xf>
    <xf numFmtId="0" fontId="19" fillId="9" borderId="19" xfId="0" applyFont="1" applyFill="1" applyBorder="1" applyAlignment="1" applyProtection="1">
      <alignment horizontal="left" vertical="center"/>
    </xf>
    <xf numFmtId="0" fontId="21" fillId="0" borderId="21" xfId="0" applyFont="1" applyFill="1" applyBorder="1" applyAlignment="1" applyProtection="1">
      <alignment horizontal="left" vertical="center" wrapText="1"/>
    </xf>
    <xf numFmtId="0" fontId="21" fillId="0" borderId="22"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9" borderId="25" xfId="0" applyFont="1" applyFill="1" applyBorder="1" applyAlignment="1" applyProtection="1">
      <alignment horizontal="left" vertical="center" wrapText="1"/>
    </xf>
    <xf numFmtId="0" fontId="21" fillId="9" borderId="26" xfId="0" applyFont="1" applyFill="1" applyBorder="1" applyAlignment="1" applyProtection="1">
      <alignment horizontal="left" vertical="center" wrapText="1"/>
    </xf>
    <xf numFmtId="0" fontId="21" fillId="9" borderId="27" xfId="0" applyFont="1" applyFill="1" applyBorder="1" applyAlignment="1" applyProtection="1">
      <alignment horizontal="left" vertical="center" wrapText="1"/>
    </xf>
    <xf numFmtId="0" fontId="4" fillId="9" borderId="21" xfId="0" applyFont="1" applyFill="1" applyBorder="1" applyAlignment="1" applyProtection="1">
      <alignment horizontal="left" vertical="center" wrapText="1"/>
    </xf>
    <xf numFmtId="0" fontId="4" fillId="9" borderId="22" xfId="0" applyFont="1" applyFill="1" applyBorder="1" applyAlignment="1" applyProtection="1">
      <alignment horizontal="left" vertical="center" wrapText="1"/>
    </xf>
    <xf numFmtId="0" fontId="4" fillId="9" borderId="23" xfId="0" applyFont="1" applyFill="1" applyBorder="1" applyAlignment="1" applyProtection="1">
      <alignment horizontal="left" vertical="center" wrapText="1"/>
    </xf>
    <xf numFmtId="0" fontId="21" fillId="11" borderId="1" xfId="0" applyFont="1" applyFill="1" applyBorder="1" applyAlignment="1" applyProtection="1">
      <alignment horizontal="left" vertical="center" shrinkToFit="1"/>
    </xf>
    <xf numFmtId="0" fontId="21" fillId="11" borderId="2" xfId="0" applyFont="1" applyFill="1" applyBorder="1" applyAlignment="1" applyProtection="1">
      <alignment horizontal="left" vertical="center" shrinkToFit="1"/>
    </xf>
    <xf numFmtId="0" fontId="21" fillId="11" borderId="3" xfId="0" applyFont="1" applyFill="1" applyBorder="1" applyAlignment="1" applyProtection="1">
      <alignment horizontal="left" vertical="center" shrinkToFit="1"/>
    </xf>
    <xf numFmtId="0" fontId="5" fillId="0" borderId="36" xfId="0" applyFont="1" applyFill="1" applyBorder="1" applyAlignment="1" applyProtection="1">
      <alignment horizontal="left" vertical="center" wrapText="1" inden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4" fillId="7" borderId="33" xfId="1" applyFont="1" applyFill="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29" fillId="0" borderId="35" xfId="0" applyFont="1" applyBorder="1" applyAlignment="1" applyProtection="1">
      <alignment horizontal="center" vertical="center" wrapText="1"/>
    </xf>
    <xf numFmtId="0" fontId="0" fillId="0" borderId="0" xfId="0" applyAlignment="1" applyProtection="1">
      <alignment horizontal="center" wrapText="1"/>
    </xf>
    <xf numFmtId="0" fontId="30" fillId="0" borderId="0" xfId="0" applyFont="1" applyAlignment="1" applyProtection="1">
      <alignment horizontal="center" wrapText="1"/>
      <protection locked="0"/>
    </xf>
    <xf numFmtId="0" fontId="17" fillId="0" borderId="10" xfId="1" applyFont="1" applyBorder="1" applyAlignment="1" applyProtection="1">
      <alignment horizontal="right" vertical="top" wrapText="1"/>
    </xf>
    <xf numFmtId="0" fontId="30" fillId="0" borderId="10" xfId="0" applyFont="1" applyBorder="1" applyAlignment="1" applyProtection="1">
      <alignment horizontal="right"/>
    </xf>
    <xf numFmtId="0" fontId="16" fillId="6" borderId="12" xfId="1" applyFont="1" applyFill="1" applyBorder="1" applyAlignment="1" applyProtection="1">
      <alignment vertical="center" wrapText="1"/>
      <protection locked="0"/>
    </xf>
    <xf numFmtId="0" fontId="4" fillId="7" borderId="15" xfId="1" applyFont="1" applyFill="1" applyBorder="1" applyAlignment="1" applyProtection="1">
      <alignment horizontal="center" vertical="center" wrapText="1"/>
    </xf>
    <xf numFmtId="0" fontId="29" fillId="0" borderId="31"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1" fillId="0" borderId="20"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21" fillId="9" borderId="28" xfId="0" applyFont="1" applyFill="1" applyBorder="1" applyAlignment="1" applyProtection="1">
      <alignment horizontal="left" vertical="center" wrapText="1"/>
    </xf>
    <xf numFmtId="0" fontId="5" fillId="11" borderId="2" xfId="0" applyFont="1" applyFill="1" applyBorder="1" applyAlignment="1" applyProtection="1">
      <alignment horizontal="left" vertical="center" shrinkToFit="1"/>
    </xf>
    <xf numFmtId="0" fontId="5" fillId="11" borderId="3"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wrapText="1"/>
    </xf>
    <xf numFmtId="0" fontId="5" fillId="0" borderId="39" xfId="0" applyFont="1" applyFill="1" applyBorder="1" applyAlignment="1" applyProtection="1">
      <alignment horizontal="left" vertical="center" wrapText="1" indent="1"/>
    </xf>
    <xf numFmtId="0" fontId="18" fillId="7" borderId="33" xfId="1" applyFont="1" applyFill="1"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5" xfId="0" applyBorder="1" applyAlignment="1" applyProtection="1">
      <alignment horizontal="center" vertical="center" wrapText="1"/>
    </xf>
    <xf numFmtId="0" fontId="17" fillId="0" borderId="10" xfId="0" applyFont="1" applyBorder="1" applyAlignment="1" applyProtection="1">
      <alignment horizontal="right"/>
    </xf>
    <xf numFmtId="0" fontId="18" fillId="6" borderId="12" xfId="1"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21" fillId="12" borderId="52" xfId="0" applyFont="1" applyFill="1" applyBorder="1" applyAlignment="1" applyProtection="1">
      <alignment horizontal="left" vertical="center"/>
    </xf>
    <xf numFmtId="0" fontId="5" fillId="0" borderId="52" xfId="0" applyFont="1" applyBorder="1" applyAlignment="1" applyProtection="1">
      <alignment vertical="center"/>
    </xf>
    <xf numFmtId="0" fontId="21" fillId="9" borderId="50" xfId="0" applyFont="1" applyFill="1" applyBorder="1" applyAlignment="1" applyProtection="1">
      <alignment horizontal="left" vertical="center" wrapText="1"/>
    </xf>
    <xf numFmtId="0" fontId="21" fillId="9" borderId="51" xfId="0" applyFont="1" applyFill="1" applyBorder="1" applyAlignment="1" applyProtection="1">
      <alignment horizontal="left" vertical="center" wrapText="1"/>
    </xf>
    <xf numFmtId="0" fontId="15" fillId="0" borderId="4"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5" fillId="0" borderId="50" xfId="0" applyFont="1" applyBorder="1" applyAlignment="1" applyProtection="1">
      <alignment horizontal="left" vertical="center" wrapText="1"/>
    </xf>
    <xf numFmtId="165" fontId="4" fillId="9" borderId="56" xfId="0" applyNumberFormat="1" applyFont="1" applyFill="1" applyBorder="1" applyAlignment="1" applyProtection="1">
      <alignment vertical="center" wrapText="1"/>
    </xf>
    <xf numFmtId="165" fontId="4" fillId="9" borderId="57" xfId="0" applyNumberFormat="1" applyFont="1" applyFill="1" applyBorder="1" applyAlignment="1" applyProtection="1">
      <alignment vertical="center" wrapText="1"/>
    </xf>
    <xf numFmtId="165" fontId="4" fillId="9" borderId="58" xfId="0" applyNumberFormat="1" applyFont="1" applyFill="1" applyBorder="1" applyAlignment="1" applyProtection="1">
      <alignment vertical="center" wrapText="1"/>
    </xf>
    <xf numFmtId="165" fontId="4" fillId="9" borderId="56" xfId="0" applyNumberFormat="1" applyFont="1" applyFill="1" applyBorder="1" applyAlignment="1" applyProtection="1">
      <alignment horizontal="left" vertical="center"/>
    </xf>
    <xf numFmtId="165" fontId="4" fillId="9" borderId="57" xfId="0" applyNumberFormat="1" applyFont="1" applyFill="1" applyBorder="1" applyAlignment="1" applyProtection="1">
      <alignment horizontal="left" vertical="center"/>
    </xf>
    <xf numFmtId="165" fontId="4" fillId="9" borderId="58" xfId="0" applyNumberFormat="1" applyFont="1" applyFill="1" applyBorder="1" applyAlignment="1" applyProtection="1">
      <alignment horizontal="left" vertical="center"/>
    </xf>
    <xf numFmtId="0" fontId="5" fillId="0" borderId="52" xfId="0" applyFont="1" applyBorder="1" applyProtection="1"/>
    <xf numFmtId="0" fontId="4" fillId="0" borderId="50" xfId="4" applyFont="1" applyBorder="1" applyAlignment="1">
      <alignment horizontal="left" vertical="center" wrapText="1"/>
    </xf>
    <xf numFmtId="0" fontId="5" fillId="0" borderId="54"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55" xfId="0" applyFont="1" applyBorder="1" applyAlignment="1" applyProtection="1">
      <alignment horizontal="left" vertical="center" wrapText="1"/>
    </xf>
    <xf numFmtId="165" fontId="4" fillId="9" borderId="54" xfId="0" applyNumberFormat="1" applyFont="1" applyFill="1" applyBorder="1" applyAlignment="1" applyProtection="1">
      <alignment horizontal="left" vertical="center"/>
    </xf>
    <xf numFmtId="165" fontId="4" fillId="9" borderId="22" xfId="0" applyNumberFormat="1" applyFont="1" applyFill="1" applyBorder="1" applyAlignment="1" applyProtection="1">
      <alignment horizontal="left" vertical="center"/>
    </xf>
    <xf numFmtId="165" fontId="4" fillId="9" borderId="55" xfId="0" applyNumberFormat="1" applyFont="1" applyFill="1" applyBorder="1" applyAlignment="1" applyProtection="1">
      <alignment horizontal="left" vertical="center"/>
    </xf>
    <xf numFmtId="0" fontId="5" fillId="0" borderId="50" xfId="0" applyFont="1" applyBorder="1" applyAlignment="1" applyProtection="1">
      <alignment horizontal="left" vertical="top" wrapText="1"/>
    </xf>
    <xf numFmtId="3" fontId="26" fillId="7" borderId="42" xfId="0" applyNumberFormat="1" applyFont="1" applyFill="1" applyBorder="1" applyAlignment="1" applyProtection="1">
      <alignment horizontal="center" vertical="center" wrapText="1"/>
    </xf>
    <xf numFmtId="3" fontId="23" fillId="0" borderId="45" xfId="0" applyNumberFormat="1" applyFont="1" applyBorder="1" applyProtection="1"/>
    <xf numFmtId="49" fontId="31" fillId="7" borderId="46" xfId="0" applyNumberFormat="1" applyFont="1" applyFill="1" applyBorder="1" applyAlignment="1" applyProtection="1">
      <alignment horizontal="center" vertical="center" wrapText="1"/>
    </xf>
    <xf numFmtId="49" fontId="31" fillId="7" borderId="47" xfId="0" applyNumberFormat="1" applyFont="1" applyFill="1" applyBorder="1" applyAlignment="1" applyProtection="1">
      <alignment horizontal="center" vertical="center" wrapText="1"/>
    </xf>
    <xf numFmtId="0" fontId="21" fillId="12" borderId="49" xfId="0" applyFont="1" applyFill="1" applyBorder="1" applyAlignment="1" applyProtection="1">
      <alignment horizontal="left" vertical="center"/>
    </xf>
    <xf numFmtId="0" fontId="22" fillId="12" borderId="49" xfId="0" applyFont="1" applyFill="1" applyBorder="1" applyAlignment="1" applyProtection="1">
      <alignment vertical="center"/>
    </xf>
    <xf numFmtId="0" fontId="5" fillId="0" borderId="49" xfId="0" applyFont="1" applyBorder="1" applyAlignment="1" applyProtection="1">
      <alignment vertical="center"/>
    </xf>
    <xf numFmtId="0" fontId="5" fillId="0" borderId="50" xfId="4" applyFont="1" applyBorder="1" applyAlignment="1">
      <alignment horizontal="left" vertical="center" wrapText="1"/>
    </xf>
    <xf numFmtId="0" fontId="16" fillId="0" borderId="0" xfId="2" applyFont="1" applyFill="1" applyBorder="1" applyAlignment="1" applyProtection="1">
      <alignment horizontal="center" vertical="center"/>
    </xf>
    <xf numFmtId="0" fontId="4" fillId="7" borderId="40" xfId="4" applyFont="1" applyFill="1" applyBorder="1" applyAlignment="1">
      <alignment horizontal="center" vertical="center" wrapText="1"/>
    </xf>
    <xf numFmtId="0" fontId="5" fillId="0" borderId="41" xfId="4" applyFont="1" applyBorder="1" applyAlignment="1">
      <alignment horizontal="center" vertical="center" wrapText="1"/>
    </xf>
    <xf numFmtId="0" fontId="5" fillId="0" borderId="43" xfId="4" applyFont="1" applyBorder="1" applyAlignment="1">
      <alignment horizontal="center" vertical="center" wrapText="1"/>
    </xf>
    <xf numFmtId="0" fontId="5" fillId="0" borderId="44" xfId="4" applyFont="1" applyBorder="1" applyAlignment="1">
      <alignment horizontal="center" vertical="center" wrapText="1"/>
    </xf>
    <xf numFmtId="0" fontId="4" fillId="7" borderId="41" xfId="4" applyFont="1" applyFill="1" applyBorder="1" applyAlignment="1">
      <alignment horizontal="center" vertical="center" wrapText="1"/>
    </xf>
    <xf numFmtId="0" fontId="5" fillId="0" borderId="44" xfId="4" applyFont="1" applyBorder="1" applyAlignment="1">
      <alignment horizontal="center" vertical="center"/>
    </xf>
    <xf numFmtId="3" fontId="26" fillId="7" borderId="41" xfId="0" applyNumberFormat="1" applyFont="1" applyFill="1" applyBorder="1" applyAlignment="1" applyProtection="1">
      <alignment horizontal="center" vertical="center" wrapText="1"/>
    </xf>
    <xf numFmtId="3" fontId="23" fillId="0" borderId="44" xfId="0" applyNumberFormat="1" applyFont="1" applyBorder="1" applyProtection="1"/>
    <xf numFmtId="0" fontId="33" fillId="17" borderId="0" xfId="0" applyFont="1" applyFill="1" applyAlignment="1">
      <alignment horizontal="center"/>
    </xf>
    <xf numFmtId="0" fontId="1" fillId="2" borderId="0" xfId="0" applyFont="1" applyFill="1" applyAlignment="1">
      <alignment horizontal="left" wrapText="1"/>
    </xf>
    <xf numFmtId="0" fontId="36" fillId="9" borderId="102" xfId="0" applyFont="1" applyFill="1" applyBorder="1" applyAlignment="1">
      <alignment horizontal="left" vertical="center"/>
    </xf>
    <xf numFmtId="0" fontId="36" fillId="9" borderId="75" xfId="0" applyFont="1" applyFill="1" applyBorder="1" applyAlignment="1">
      <alignment horizontal="left" vertical="center"/>
    </xf>
    <xf numFmtId="0" fontId="36" fillId="9" borderId="72" xfId="0" applyFont="1" applyFill="1" applyBorder="1" applyAlignment="1">
      <alignment horizontal="left" vertical="center"/>
    </xf>
    <xf numFmtId="0" fontId="36" fillId="9" borderId="63" xfId="0" applyFont="1" applyFill="1" applyBorder="1" applyAlignment="1">
      <alignment horizontal="left" vertical="center"/>
    </xf>
    <xf numFmtId="0" fontId="29" fillId="2" borderId="72" xfId="0" applyFont="1" applyFill="1" applyBorder="1" applyAlignment="1">
      <alignment horizontal="left" vertical="center"/>
    </xf>
    <xf numFmtId="0" fontId="29" fillId="2" borderId="63" xfId="0" applyFont="1" applyFill="1" applyBorder="1" applyAlignment="1">
      <alignment horizontal="left" vertical="center"/>
    </xf>
    <xf numFmtId="0" fontId="29" fillId="2" borderId="72" xfId="0" applyFont="1" applyFill="1" applyBorder="1" applyAlignment="1">
      <alignment horizontal="left" vertical="center" wrapText="1"/>
    </xf>
    <xf numFmtId="0" fontId="29" fillId="2" borderId="63" xfId="0" applyFont="1" applyFill="1" applyBorder="1" applyAlignment="1">
      <alignment horizontal="left" vertical="center" wrapText="1"/>
    </xf>
    <xf numFmtId="0" fontId="36" fillId="9" borderId="89" xfId="0" applyFont="1" applyFill="1" applyBorder="1" applyAlignment="1">
      <alignment horizontal="left" vertical="center" wrapText="1"/>
    </xf>
    <xf numFmtId="0" fontId="36" fillId="9" borderId="105" xfId="0" applyFont="1" applyFill="1" applyBorder="1" applyAlignment="1">
      <alignment horizontal="left" vertical="center" wrapText="1"/>
    </xf>
    <xf numFmtId="0" fontId="36" fillId="9" borderId="72" xfId="0" applyFont="1" applyFill="1" applyBorder="1" applyAlignment="1">
      <alignment horizontal="left" vertical="center" wrapText="1"/>
    </xf>
    <xf numFmtId="0" fontId="36" fillId="9" borderId="63" xfId="0" applyFont="1" applyFill="1" applyBorder="1" applyAlignment="1">
      <alignment horizontal="left" vertical="center" wrapText="1"/>
    </xf>
    <xf numFmtId="0" fontId="33" fillId="15" borderId="102" xfId="0" applyFont="1" applyFill="1" applyBorder="1" applyAlignment="1">
      <alignment horizontal="left" vertical="center"/>
    </xf>
    <xf numFmtId="0" fontId="33" fillId="15" borderId="75" xfId="0" applyFont="1" applyFill="1" applyBorder="1" applyAlignment="1">
      <alignment horizontal="left" vertical="center"/>
    </xf>
    <xf numFmtId="0" fontId="29" fillId="2" borderId="72" xfId="0" applyFont="1" applyFill="1" applyBorder="1" applyAlignment="1">
      <alignment horizontal="center" vertical="center"/>
    </xf>
    <xf numFmtId="0" fontId="29" fillId="2" borderId="63" xfId="0" applyFont="1" applyFill="1" applyBorder="1" applyAlignment="1">
      <alignment horizontal="center" vertical="center"/>
    </xf>
    <xf numFmtId="0" fontId="36" fillId="9" borderId="103" xfId="0" applyFont="1" applyFill="1" applyBorder="1" applyAlignment="1">
      <alignment horizontal="left" vertical="center"/>
    </xf>
    <xf numFmtId="0" fontId="36" fillId="9" borderId="81" xfId="0" applyFont="1" applyFill="1" applyBorder="1" applyAlignment="1">
      <alignment horizontal="left" vertical="center"/>
    </xf>
    <xf numFmtId="0" fontId="33" fillId="14" borderId="0" xfId="0" applyFont="1" applyFill="1" applyAlignment="1">
      <alignment horizontal="center"/>
    </xf>
    <xf numFmtId="0" fontId="17" fillId="0" borderId="0" xfId="0" applyFont="1" applyAlignment="1">
      <alignment horizontal="left" vertical="top" wrapText="1"/>
    </xf>
    <xf numFmtId="0" fontId="1" fillId="2" borderId="0" xfId="0" applyFont="1" applyFill="1" applyAlignment="1">
      <alignment vertical="center" wrapText="1"/>
    </xf>
    <xf numFmtId="0" fontId="33" fillId="17" borderId="0" xfId="0" applyFont="1" applyFill="1" applyBorder="1" applyAlignment="1">
      <alignment horizontal="center"/>
    </xf>
  </cellXfs>
  <cellStyles count="5">
    <cellStyle name="Normal" xfId="0" builtinId="0"/>
    <cellStyle name="Normal 2" xfId="1"/>
    <cellStyle name="Normal 2 2" xfId="4"/>
    <cellStyle name="Normal_TFI-POD" xfId="3"/>
    <cellStyle name="Style 1" xfId="2"/>
  </cellStyles>
  <dxfs count="3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topLeftCell="A19" workbookViewId="0">
      <selection activeCell="E54" sqref="E54:I54"/>
    </sheetView>
  </sheetViews>
  <sheetFormatPr defaultRowHeight="15" x14ac:dyDescent="0.25"/>
  <cols>
    <col min="7" max="7" width="13.28515625" customWidth="1"/>
    <col min="9" max="9" width="12.28515625" customWidth="1"/>
    <col min="10" max="10" width="11" bestFit="1" customWidth="1"/>
  </cols>
  <sheetData>
    <row r="1" spans="1:10" ht="15.75" x14ac:dyDescent="0.25">
      <c r="A1" s="316"/>
      <c r="B1" s="317"/>
      <c r="C1" s="317"/>
      <c r="D1" s="1"/>
      <c r="E1" s="1"/>
      <c r="F1" s="1"/>
      <c r="G1" s="1"/>
      <c r="H1" s="1"/>
      <c r="I1" s="1"/>
      <c r="J1" s="2"/>
    </row>
    <row r="2" spans="1:10" x14ac:dyDescent="0.25">
      <c r="A2" s="318" t="s">
        <v>107</v>
      </c>
      <c r="B2" s="319"/>
      <c r="C2" s="319"/>
      <c r="D2" s="319"/>
      <c r="E2" s="319"/>
      <c r="F2" s="319"/>
      <c r="G2" s="319"/>
      <c r="H2" s="319"/>
      <c r="I2" s="319"/>
      <c r="J2" s="320"/>
    </row>
    <row r="3" spans="1:10" x14ac:dyDescent="0.25">
      <c r="A3" s="3"/>
      <c r="B3" s="4"/>
      <c r="C3" s="4"/>
      <c r="D3" s="4"/>
      <c r="E3" s="4"/>
      <c r="F3" s="4"/>
      <c r="G3" s="4"/>
      <c r="H3" s="4"/>
      <c r="I3" s="4"/>
      <c r="J3" s="5"/>
    </row>
    <row r="4" spans="1:10" ht="15" customHeight="1" x14ac:dyDescent="0.25">
      <c r="A4" s="321" t="s">
        <v>108</v>
      </c>
      <c r="B4" s="322"/>
      <c r="C4" s="322"/>
      <c r="D4" s="322"/>
      <c r="E4" s="323">
        <v>43466</v>
      </c>
      <c r="F4" s="324"/>
      <c r="G4" s="6" t="s">
        <v>109</v>
      </c>
      <c r="H4" s="323">
        <v>43830</v>
      </c>
      <c r="I4" s="324"/>
      <c r="J4" s="7"/>
    </row>
    <row r="5" spans="1:10" x14ac:dyDescent="0.25">
      <c r="A5" s="325"/>
      <c r="B5" s="326"/>
      <c r="C5" s="326"/>
      <c r="D5" s="326"/>
      <c r="E5" s="326"/>
      <c r="F5" s="326"/>
      <c r="G5" s="326"/>
      <c r="H5" s="326"/>
      <c r="I5" s="326"/>
      <c r="J5" s="327"/>
    </row>
    <row r="6" spans="1:10" x14ac:dyDescent="0.25">
      <c r="A6" s="8"/>
      <c r="B6" s="9" t="s">
        <v>110</v>
      </c>
      <c r="C6" s="10"/>
      <c r="D6" s="10"/>
      <c r="E6" s="11">
        <v>2019</v>
      </c>
      <c r="F6" s="12"/>
      <c r="G6" s="6"/>
      <c r="H6" s="12"/>
      <c r="I6" s="12"/>
      <c r="J6" s="13"/>
    </row>
    <row r="7" spans="1:10" x14ac:dyDescent="0.25">
      <c r="A7" s="8"/>
      <c r="B7" s="10"/>
      <c r="C7" s="10"/>
      <c r="D7" s="10"/>
      <c r="E7" s="14"/>
      <c r="F7" s="14"/>
      <c r="G7" s="6"/>
      <c r="H7" s="14"/>
      <c r="I7" s="14"/>
      <c r="J7" s="13"/>
    </row>
    <row r="8" spans="1:10" ht="15" customHeight="1" x14ac:dyDescent="0.25">
      <c r="A8" s="312" t="s">
        <v>111</v>
      </c>
      <c r="B8" s="313"/>
      <c r="C8" s="313"/>
      <c r="D8" s="313"/>
      <c r="E8" s="313"/>
      <c r="F8" s="313"/>
      <c r="G8" s="313"/>
      <c r="H8" s="313"/>
      <c r="I8" s="313"/>
      <c r="J8" s="15"/>
    </row>
    <row r="9" spans="1:10" x14ac:dyDescent="0.25">
      <c r="A9" s="16"/>
      <c r="B9" s="17"/>
      <c r="C9" s="17"/>
      <c r="D9" s="17"/>
      <c r="E9" s="314"/>
      <c r="F9" s="314"/>
      <c r="G9" s="266"/>
      <c r="H9" s="266"/>
      <c r="I9" s="18"/>
      <c r="J9" s="19"/>
    </row>
    <row r="10" spans="1:10" ht="18.75" customHeight="1" x14ac:dyDescent="0.25">
      <c r="A10" s="290" t="s">
        <v>112</v>
      </c>
      <c r="B10" s="291"/>
      <c r="C10" s="275">
        <v>3474771</v>
      </c>
      <c r="D10" s="276"/>
      <c r="E10" s="20"/>
      <c r="F10" s="315" t="s">
        <v>113</v>
      </c>
      <c r="G10" s="302"/>
      <c r="H10" s="275" t="s">
        <v>462</v>
      </c>
      <c r="I10" s="276"/>
      <c r="J10" s="21"/>
    </row>
    <row r="11" spans="1:10" x14ac:dyDescent="0.25">
      <c r="A11" s="16"/>
      <c r="B11" s="17"/>
      <c r="C11" s="17"/>
      <c r="D11" s="17"/>
      <c r="E11" s="310"/>
      <c r="F11" s="310"/>
      <c r="G11" s="310"/>
      <c r="H11" s="310"/>
      <c r="I11" s="22"/>
      <c r="J11" s="21"/>
    </row>
    <row r="12" spans="1:10" ht="20.100000000000001" customHeight="1" x14ac:dyDescent="0.25">
      <c r="A12" s="264" t="s">
        <v>114</v>
      </c>
      <c r="B12" s="265"/>
      <c r="C12" s="275">
        <v>40020883</v>
      </c>
      <c r="D12" s="276"/>
      <c r="E12" s="311"/>
      <c r="F12" s="310"/>
      <c r="G12" s="310"/>
      <c r="H12" s="310"/>
      <c r="I12" s="22"/>
      <c r="J12" s="21"/>
    </row>
    <row r="13" spans="1:10" x14ac:dyDescent="0.25">
      <c r="A13" s="20"/>
      <c r="B13" s="22"/>
      <c r="C13" s="17"/>
      <c r="D13" s="17"/>
      <c r="E13" s="266"/>
      <c r="F13" s="266"/>
      <c r="G13" s="266"/>
      <c r="H13" s="266"/>
      <c r="I13" s="17"/>
      <c r="J13" s="23"/>
    </row>
    <row r="14" spans="1:10" ht="20.85" customHeight="1" x14ac:dyDescent="0.25">
      <c r="A14" s="264" t="s">
        <v>115</v>
      </c>
      <c r="B14" s="308"/>
      <c r="C14" s="275">
        <v>36201212847</v>
      </c>
      <c r="D14" s="276"/>
      <c r="E14" s="309"/>
      <c r="F14" s="294"/>
      <c r="G14" s="24" t="s">
        <v>0</v>
      </c>
      <c r="H14" s="275" t="s">
        <v>1</v>
      </c>
      <c r="I14" s="276"/>
      <c r="J14" s="25"/>
    </row>
    <row r="15" spans="1:10" x14ac:dyDescent="0.25">
      <c r="A15" s="20"/>
      <c r="B15" s="22"/>
      <c r="C15" s="17"/>
      <c r="D15" s="17"/>
      <c r="E15" s="266"/>
      <c r="F15" s="266"/>
      <c r="G15" s="266"/>
      <c r="H15" s="266"/>
      <c r="I15" s="17"/>
      <c r="J15" s="23"/>
    </row>
    <row r="16" spans="1:10" x14ac:dyDescent="0.25">
      <c r="A16" s="301" t="s">
        <v>461</v>
      </c>
      <c r="B16" s="302"/>
      <c r="C16" s="303" t="s">
        <v>2</v>
      </c>
      <c r="D16" s="304"/>
      <c r="E16" s="26"/>
      <c r="F16" s="26"/>
      <c r="G16" s="26"/>
      <c r="H16" s="26"/>
      <c r="I16" s="26"/>
      <c r="J16" s="25"/>
    </row>
    <row r="17" spans="1:10" x14ac:dyDescent="0.25">
      <c r="A17" s="305"/>
      <c r="B17" s="306"/>
      <c r="C17" s="306"/>
      <c r="D17" s="306"/>
      <c r="E17" s="306"/>
      <c r="F17" s="306"/>
      <c r="G17" s="306"/>
      <c r="H17" s="306"/>
      <c r="I17" s="306"/>
      <c r="J17" s="307"/>
    </row>
    <row r="18" spans="1:10" x14ac:dyDescent="0.25">
      <c r="A18" s="290" t="s">
        <v>116</v>
      </c>
      <c r="B18" s="291"/>
      <c r="C18" s="267" t="s">
        <v>3</v>
      </c>
      <c r="D18" s="268"/>
      <c r="E18" s="268"/>
      <c r="F18" s="268"/>
      <c r="G18" s="268"/>
      <c r="H18" s="268"/>
      <c r="I18" s="268"/>
      <c r="J18" s="269"/>
    </row>
    <row r="19" spans="1:10" x14ac:dyDescent="0.25">
      <c r="A19" s="16"/>
      <c r="B19" s="17"/>
      <c r="C19" s="27"/>
      <c r="D19" s="17"/>
      <c r="E19" s="266"/>
      <c r="F19" s="266"/>
      <c r="G19" s="266"/>
      <c r="H19" s="266"/>
      <c r="I19" s="17"/>
      <c r="J19" s="23"/>
    </row>
    <row r="20" spans="1:10" x14ac:dyDescent="0.25">
      <c r="A20" s="290" t="s">
        <v>117</v>
      </c>
      <c r="B20" s="300"/>
      <c r="C20" s="275">
        <v>52440</v>
      </c>
      <c r="D20" s="276"/>
      <c r="E20" s="266"/>
      <c r="F20" s="266"/>
      <c r="G20" s="267" t="s">
        <v>4</v>
      </c>
      <c r="H20" s="268"/>
      <c r="I20" s="268"/>
      <c r="J20" s="269"/>
    </row>
    <row r="21" spans="1:10" x14ac:dyDescent="0.25">
      <c r="A21" s="16"/>
      <c r="B21" s="17"/>
      <c r="C21" s="17"/>
      <c r="D21" s="17"/>
      <c r="E21" s="266"/>
      <c r="F21" s="266"/>
      <c r="G21" s="266"/>
      <c r="H21" s="266"/>
      <c r="I21" s="17"/>
      <c r="J21" s="23"/>
    </row>
    <row r="22" spans="1:10" ht="18.75" customHeight="1" x14ac:dyDescent="0.25">
      <c r="A22" s="264" t="s">
        <v>118</v>
      </c>
      <c r="B22" s="265"/>
      <c r="C22" s="267" t="s">
        <v>5</v>
      </c>
      <c r="D22" s="268"/>
      <c r="E22" s="268"/>
      <c r="F22" s="268"/>
      <c r="G22" s="268"/>
      <c r="H22" s="268"/>
      <c r="I22" s="268"/>
      <c r="J22" s="269"/>
    </row>
    <row r="23" spans="1:10" x14ac:dyDescent="0.25">
      <c r="A23" s="16"/>
      <c r="B23" s="17"/>
      <c r="C23" s="17"/>
      <c r="D23" s="17"/>
      <c r="E23" s="266"/>
      <c r="F23" s="266"/>
      <c r="G23" s="266"/>
      <c r="H23" s="266"/>
      <c r="I23" s="17"/>
      <c r="J23" s="23"/>
    </row>
    <row r="24" spans="1:10" x14ac:dyDescent="0.25">
      <c r="A24" s="290" t="s">
        <v>119</v>
      </c>
      <c r="B24" s="291"/>
      <c r="C24" s="297" t="s">
        <v>6</v>
      </c>
      <c r="D24" s="298"/>
      <c r="E24" s="298"/>
      <c r="F24" s="298"/>
      <c r="G24" s="298"/>
      <c r="H24" s="298"/>
      <c r="I24" s="298"/>
      <c r="J24" s="299"/>
    </row>
    <row r="25" spans="1:10" x14ac:dyDescent="0.25">
      <c r="A25" s="16"/>
      <c r="B25" s="17"/>
      <c r="C25" s="27"/>
      <c r="D25" s="17"/>
      <c r="E25" s="266"/>
      <c r="F25" s="266"/>
      <c r="G25" s="266"/>
      <c r="H25" s="266"/>
      <c r="I25" s="17"/>
      <c r="J25" s="23"/>
    </row>
    <row r="26" spans="1:10" x14ac:dyDescent="0.25">
      <c r="A26" s="290" t="s">
        <v>120</v>
      </c>
      <c r="B26" s="291"/>
      <c r="C26" s="297" t="s">
        <v>7</v>
      </c>
      <c r="D26" s="298"/>
      <c r="E26" s="298"/>
      <c r="F26" s="298"/>
      <c r="G26" s="298"/>
      <c r="H26" s="298"/>
      <c r="I26" s="298"/>
      <c r="J26" s="299"/>
    </row>
    <row r="27" spans="1:10" x14ac:dyDescent="0.25">
      <c r="A27" s="16"/>
      <c r="B27" s="17"/>
      <c r="C27" s="27"/>
      <c r="D27" s="17"/>
      <c r="E27" s="266"/>
      <c r="F27" s="266"/>
      <c r="G27" s="266"/>
      <c r="H27" s="266"/>
      <c r="I27" s="17"/>
      <c r="J27" s="23"/>
    </row>
    <row r="28" spans="1:10" ht="15" customHeight="1" x14ac:dyDescent="0.25">
      <c r="A28" s="103"/>
      <c r="B28" s="103" t="s">
        <v>121</v>
      </c>
      <c r="C28" s="28">
        <v>3242</v>
      </c>
      <c r="D28" s="29"/>
      <c r="E28" s="274"/>
      <c r="F28" s="274"/>
      <c r="G28" s="274"/>
      <c r="H28" s="274"/>
      <c r="I28" s="295"/>
      <c r="J28" s="296"/>
    </row>
    <row r="29" spans="1:10" x14ac:dyDescent="0.25">
      <c r="A29" s="104"/>
      <c r="B29" s="104" t="s">
        <v>122</v>
      </c>
      <c r="C29" s="17"/>
      <c r="D29" s="17"/>
      <c r="E29" s="266"/>
      <c r="F29" s="266"/>
      <c r="G29" s="266"/>
      <c r="H29" s="266"/>
      <c r="I29" s="17"/>
      <c r="J29" s="23"/>
    </row>
    <row r="30" spans="1:10" x14ac:dyDescent="0.25">
      <c r="A30" s="290" t="s">
        <v>123</v>
      </c>
      <c r="B30" s="291"/>
      <c r="C30" s="30" t="s">
        <v>8</v>
      </c>
      <c r="D30" s="289" t="s">
        <v>124</v>
      </c>
      <c r="E30" s="270"/>
      <c r="F30" s="270"/>
      <c r="G30" s="270"/>
      <c r="H30" s="31" t="s">
        <v>9</v>
      </c>
      <c r="I30" s="32" t="s">
        <v>8</v>
      </c>
      <c r="J30" s="33"/>
    </row>
    <row r="31" spans="1:10" x14ac:dyDescent="0.25">
      <c r="A31" s="292"/>
      <c r="B31" s="293"/>
      <c r="C31" s="34"/>
      <c r="D31" s="6"/>
      <c r="E31" s="294"/>
      <c r="F31" s="294"/>
      <c r="G31" s="294"/>
      <c r="H31" s="294"/>
      <c r="I31" s="285"/>
      <c r="J31" s="286"/>
    </row>
    <row r="32" spans="1:10" x14ac:dyDescent="0.25">
      <c r="A32" s="287" t="s">
        <v>135</v>
      </c>
      <c r="B32" s="288"/>
      <c r="C32" s="28" t="s">
        <v>10</v>
      </c>
      <c r="D32" s="289" t="s">
        <v>125</v>
      </c>
      <c r="E32" s="270"/>
      <c r="F32" s="270"/>
      <c r="G32" s="270"/>
      <c r="H32" s="35" t="s">
        <v>11</v>
      </c>
      <c r="I32" s="36" t="s">
        <v>10</v>
      </c>
      <c r="J32" s="37"/>
    </row>
    <row r="33" spans="1:10" x14ac:dyDescent="0.25">
      <c r="A33" s="16"/>
      <c r="B33" s="17"/>
      <c r="C33" s="17"/>
      <c r="D33" s="17"/>
      <c r="E33" s="266"/>
      <c r="F33" s="266"/>
      <c r="G33" s="266"/>
      <c r="H33" s="266"/>
      <c r="I33" s="17"/>
      <c r="J33" s="23"/>
    </row>
    <row r="34" spans="1:10" x14ac:dyDescent="0.25">
      <c r="A34" s="261" t="s">
        <v>126</v>
      </c>
      <c r="B34" s="262"/>
      <c r="C34" s="262"/>
      <c r="D34" s="262"/>
      <c r="E34" s="262"/>
      <c r="H34" s="263" t="s">
        <v>127</v>
      </c>
      <c r="I34" s="263"/>
      <c r="J34" s="38" t="s">
        <v>12</v>
      </c>
    </row>
    <row r="35" spans="1:10" x14ac:dyDescent="0.25">
      <c r="A35" s="16"/>
      <c r="B35" s="17"/>
      <c r="C35" s="17"/>
      <c r="D35" s="17"/>
      <c r="E35" s="266"/>
      <c r="F35" s="266"/>
      <c r="G35" s="266"/>
      <c r="H35" s="266"/>
      <c r="I35" s="17"/>
      <c r="J35" s="19"/>
    </row>
    <row r="36" spans="1:10" x14ac:dyDescent="0.25">
      <c r="A36" s="280" t="s">
        <v>13</v>
      </c>
      <c r="B36" s="281"/>
      <c r="C36" s="281"/>
      <c r="D36" s="281"/>
      <c r="E36" s="280" t="s">
        <v>14</v>
      </c>
      <c r="F36" s="281"/>
      <c r="G36" s="281"/>
      <c r="H36" s="281"/>
      <c r="I36" s="282"/>
      <c r="J36" s="39" t="s">
        <v>15</v>
      </c>
    </row>
    <row r="37" spans="1:10" x14ac:dyDescent="0.25">
      <c r="A37" s="40"/>
      <c r="B37" s="41"/>
      <c r="C37" s="42"/>
      <c r="D37" s="283"/>
      <c r="E37" s="283"/>
      <c r="F37" s="283"/>
      <c r="G37" s="283"/>
      <c r="H37" s="283"/>
      <c r="I37" s="283"/>
      <c r="J37" s="43"/>
    </row>
    <row r="38" spans="1:10" x14ac:dyDescent="0.25">
      <c r="A38" s="280" t="s">
        <v>16</v>
      </c>
      <c r="B38" s="281"/>
      <c r="C38" s="281"/>
      <c r="D38" s="281"/>
      <c r="E38" s="280" t="s">
        <v>17</v>
      </c>
      <c r="F38" s="281"/>
      <c r="G38" s="281"/>
      <c r="H38" s="281"/>
      <c r="I38" s="282"/>
      <c r="J38" s="39">
        <v>4724750667</v>
      </c>
    </row>
    <row r="39" spans="1:10" x14ac:dyDescent="0.25">
      <c r="A39" s="16"/>
      <c r="B39" s="17"/>
      <c r="C39" s="27"/>
      <c r="D39" s="284"/>
      <c r="E39" s="284"/>
      <c r="F39" s="284"/>
      <c r="G39" s="284"/>
      <c r="H39" s="284"/>
      <c r="I39" s="284"/>
      <c r="J39" s="23"/>
    </row>
    <row r="40" spans="1:10" x14ac:dyDescent="0.25">
      <c r="A40" s="280" t="s">
        <v>18</v>
      </c>
      <c r="B40" s="281"/>
      <c r="C40" s="281"/>
      <c r="D40" s="282"/>
      <c r="E40" s="280" t="s">
        <v>19</v>
      </c>
      <c r="F40" s="281"/>
      <c r="G40" s="281"/>
      <c r="H40" s="281"/>
      <c r="I40" s="282"/>
      <c r="J40" s="28" t="s">
        <v>20</v>
      </c>
    </row>
    <row r="41" spans="1:10" x14ac:dyDescent="0.25">
      <c r="A41" s="16"/>
      <c r="B41" s="17"/>
      <c r="C41" s="27"/>
      <c r="D41" s="44"/>
      <c r="E41" s="284"/>
      <c r="F41" s="284"/>
      <c r="G41" s="284"/>
      <c r="H41" s="284"/>
      <c r="I41" s="22"/>
      <c r="J41" s="23"/>
    </row>
    <row r="42" spans="1:10" x14ac:dyDescent="0.25">
      <c r="A42" s="280" t="s">
        <v>21</v>
      </c>
      <c r="B42" s="281"/>
      <c r="C42" s="281"/>
      <c r="D42" s="282"/>
      <c r="E42" s="280" t="s">
        <v>22</v>
      </c>
      <c r="F42" s="281"/>
      <c r="G42" s="281"/>
      <c r="H42" s="281"/>
      <c r="I42" s="282"/>
      <c r="J42" s="28">
        <v>3324877</v>
      </c>
    </row>
    <row r="43" spans="1:10" x14ac:dyDescent="0.25">
      <c r="A43" s="40"/>
      <c r="B43" s="41"/>
      <c r="C43" s="42"/>
      <c r="D43" s="283"/>
      <c r="E43" s="283"/>
      <c r="F43" s="283"/>
      <c r="G43" s="283"/>
      <c r="H43" s="283"/>
      <c r="I43" s="283"/>
      <c r="J43" s="43"/>
    </row>
    <row r="44" spans="1:10" x14ac:dyDescent="0.25">
      <c r="A44" s="280" t="s">
        <v>23</v>
      </c>
      <c r="B44" s="281"/>
      <c r="C44" s="281"/>
      <c r="D44" s="282"/>
      <c r="E44" s="280" t="s">
        <v>24</v>
      </c>
      <c r="F44" s="281"/>
      <c r="G44" s="281"/>
      <c r="H44" s="281"/>
      <c r="I44" s="282"/>
      <c r="J44" s="28">
        <v>2006103</v>
      </c>
    </row>
    <row r="45" spans="1:10" x14ac:dyDescent="0.25">
      <c r="A45" s="40"/>
      <c r="B45" s="41"/>
      <c r="C45" s="42"/>
      <c r="D45" s="283"/>
      <c r="E45" s="283"/>
      <c r="F45" s="283"/>
      <c r="G45" s="283"/>
      <c r="H45" s="283"/>
      <c r="I45" s="283"/>
      <c r="J45" s="43"/>
    </row>
    <row r="46" spans="1:10" x14ac:dyDescent="0.25">
      <c r="A46" s="280" t="s">
        <v>25</v>
      </c>
      <c r="B46" s="281" t="s">
        <v>26</v>
      </c>
      <c r="C46" s="281"/>
      <c r="D46" s="282"/>
      <c r="E46" s="280" t="s">
        <v>24</v>
      </c>
      <c r="F46" s="281"/>
      <c r="G46" s="281"/>
      <c r="H46" s="281"/>
      <c r="I46" s="282"/>
      <c r="J46" s="28">
        <v>2315211</v>
      </c>
    </row>
    <row r="47" spans="1:10" x14ac:dyDescent="0.25">
      <c r="A47" s="40"/>
      <c r="B47" s="41"/>
      <c r="C47" s="42"/>
      <c r="D47" s="283"/>
      <c r="E47" s="283"/>
      <c r="F47" s="283"/>
      <c r="G47" s="283"/>
      <c r="H47" s="283"/>
      <c r="I47" s="283"/>
      <c r="J47" s="43"/>
    </row>
    <row r="48" spans="1:10" x14ac:dyDescent="0.25">
      <c r="A48" s="280" t="s">
        <v>29</v>
      </c>
      <c r="B48" s="281"/>
      <c r="C48" s="281"/>
      <c r="D48" s="282"/>
      <c r="E48" s="280" t="s">
        <v>24</v>
      </c>
      <c r="F48" s="281"/>
      <c r="G48" s="281"/>
      <c r="H48" s="281"/>
      <c r="I48" s="282"/>
      <c r="J48" s="28">
        <v>2006120</v>
      </c>
    </row>
    <row r="49" spans="1:10" x14ac:dyDescent="0.25">
      <c r="A49" s="40"/>
      <c r="B49" s="41"/>
      <c r="C49" s="42"/>
      <c r="D49" s="283"/>
      <c r="E49" s="283"/>
      <c r="F49" s="283"/>
      <c r="G49" s="283"/>
      <c r="H49" s="283"/>
      <c r="I49" s="283"/>
      <c r="J49" s="43"/>
    </row>
    <row r="50" spans="1:10" x14ac:dyDescent="0.25">
      <c r="A50" s="280" t="s">
        <v>27</v>
      </c>
      <c r="B50" s="281"/>
      <c r="C50" s="281"/>
      <c r="D50" s="282"/>
      <c r="E50" s="280" t="s">
        <v>28</v>
      </c>
      <c r="F50" s="281"/>
      <c r="G50" s="281"/>
      <c r="H50" s="281"/>
      <c r="I50" s="282"/>
      <c r="J50" s="28">
        <v>3044572</v>
      </c>
    </row>
    <row r="51" spans="1:10" x14ac:dyDescent="0.25">
      <c r="A51" s="16"/>
      <c r="B51" s="17"/>
      <c r="C51" s="27"/>
      <c r="D51" s="44"/>
      <c r="E51" s="44"/>
      <c r="F51" s="44"/>
      <c r="G51" s="44"/>
      <c r="H51" s="44"/>
      <c r="I51" s="22"/>
      <c r="J51" s="23"/>
    </row>
    <row r="52" spans="1:10" x14ac:dyDescent="0.25">
      <c r="A52" s="280"/>
      <c r="B52" s="281"/>
      <c r="C52" s="281"/>
      <c r="D52" s="282"/>
      <c r="E52" s="280"/>
      <c r="F52" s="281"/>
      <c r="G52" s="281"/>
      <c r="H52" s="281"/>
      <c r="I52" s="282"/>
      <c r="J52" s="28"/>
    </row>
    <row r="53" spans="1:10" x14ac:dyDescent="0.25">
      <c r="A53" s="45"/>
      <c r="B53" s="27"/>
      <c r="C53" s="272"/>
      <c r="D53" s="272"/>
      <c r="E53" s="266"/>
      <c r="F53" s="266"/>
      <c r="G53" s="272"/>
      <c r="H53" s="272"/>
      <c r="I53" s="272"/>
      <c r="J53" s="23"/>
    </row>
    <row r="54" spans="1:10" x14ac:dyDescent="0.25">
      <c r="A54" s="280"/>
      <c r="B54" s="281"/>
      <c r="C54" s="281"/>
      <c r="D54" s="282"/>
      <c r="E54" s="280"/>
      <c r="F54" s="281"/>
      <c r="G54" s="281"/>
      <c r="H54" s="281"/>
      <c r="I54" s="282"/>
      <c r="J54" s="28"/>
    </row>
    <row r="55" spans="1:10" x14ac:dyDescent="0.25">
      <c r="A55" s="45"/>
      <c r="B55" s="27"/>
      <c r="C55" s="27"/>
      <c r="D55" s="17"/>
      <c r="E55" s="279"/>
      <c r="F55" s="279"/>
      <c r="G55" s="272"/>
      <c r="H55" s="272"/>
      <c r="I55" s="17"/>
      <c r="J55" s="23"/>
    </row>
    <row r="56" spans="1:10" x14ac:dyDescent="0.25">
      <c r="A56" s="280"/>
      <c r="B56" s="281"/>
      <c r="C56" s="281"/>
      <c r="D56" s="282"/>
      <c r="E56" s="280"/>
      <c r="F56" s="281"/>
      <c r="G56" s="281"/>
      <c r="H56" s="281"/>
      <c r="I56" s="282"/>
      <c r="J56" s="28"/>
    </row>
    <row r="57" spans="1:10" x14ac:dyDescent="0.25">
      <c r="A57" s="45"/>
      <c r="B57" s="27"/>
      <c r="C57" s="27"/>
      <c r="D57" s="17"/>
      <c r="E57" s="266"/>
      <c r="F57" s="266"/>
      <c r="G57" s="272"/>
      <c r="H57" s="272"/>
      <c r="I57" s="17"/>
      <c r="J57" s="46" t="s">
        <v>30</v>
      </c>
    </row>
    <row r="58" spans="1:10" x14ac:dyDescent="0.25">
      <c r="A58" s="45"/>
      <c r="B58" s="27"/>
      <c r="C58" s="27"/>
      <c r="D58" s="17"/>
      <c r="E58" s="266"/>
      <c r="F58" s="266"/>
      <c r="G58" s="272"/>
      <c r="H58" s="272"/>
      <c r="I58" s="17"/>
      <c r="J58" s="46" t="s">
        <v>31</v>
      </c>
    </row>
    <row r="59" spans="1:10" ht="15" customHeight="1" x14ac:dyDescent="0.25">
      <c r="A59" s="264" t="s">
        <v>128</v>
      </c>
      <c r="B59" s="265"/>
      <c r="C59" s="275" t="s">
        <v>31</v>
      </c>
      <c r="D59" s="276"/>
      <c r="E59" s="277" t="s">
        <v>129</v>
      </c>
      <c r="F59" s="278"/>
      <c r="G59" s="267"/>
      <c r="H59" s="268"/>
      <c r="I59" s="268"/>
      <c r="J59" s="269"/>
    </row>
    <row r="60" spans="1:10" x14ac:dyDescent="0.25">
      <c r="A60" s="45"/>
      <c r="B60" s="27"/>
      <c r="C60" s="272"/>
      <c r="D60" s="272"/>
      <c r="E60" s="266"/>
      <c r="F60" s="266"/>
      <c r="G60" s="273" t="s">
        <v>130</v>
      </c>
      <c r="H60" s="273"/>
      <c r="I60" s="273"/>
      <c r="J60" s="13"/>
    </row>
    <row r="61" spans="1:10" ht="15" customHeight="1" x14ac:dyDescent="0.25">
      <c r="A61" s="264" t="s">
        <v>131</v>
      </c>
      <c r="B61" s="265"/>
      <c r="C61" s="267" t="s">
        <v>32</v>
      </c>
      <c r="D61" s="268"/>
      <c r="E61" s="268"/>
      <c r="F61" s="268"/>
      <c r="G61" s="268"/>
      <c r="H61" s="268"/>
      <c r="I61" s="268"/>
      <c r="J61" s="269"/>
    </row>
    <row r="62" spans="1:10" x14ac:dyDescent="0.25">
      <c r="A62" s="16"/>
      <c r="B62" s="17"/>
      <c r="C62" s="274" t="s">
        <v>132</v>
      </c>
      <c r="D62" s="274"/>
      <c r="E62" s="274"/>
      <c r="F62" s="274"/>
      <c r="G62" s="274"/>
      <c r="H62" s="274"/>
      <c r="I62" s="274"/>
      <c r="J62" s="23"/>
    </row>
    <row r="63" spans="1:10" x14ac:dyDescent="0.25">
      <c r="A63" s="264" t="s">
        <v>133</v>
      </c>
      <c r="B63" s="265"/>
      <c r="C63" s="267" t="s">
        <v>33</v>
      </c>
      <c r="D63" s="268"/>
      <c r="E63" s="269"/>
      <c r="F63" s="266"/>
      <c r="G63" s="266"/>
      <c r="H63" s="270"/>
      <c r="I63" s="270"/>
      <c r="J63" s="271"/>
    </row>
    <row r="64" spans="1:10" x14ac:dyDescent="0.25">
      <c r="A64" s="16"/>
      <c r="B64" s="17"/>
      <c r="C64" s="27"/>
      <c r="D64" s="17"/>
      <c r="E64" s="266"/>
      <c r="F64" s="266"/>
      <c r="G64" s="266"/>
      <c r="H64" s="266"/>
      <c r="I64" s="17"/>
      <c r="J64" s="23"/>
    </row>
    <row r="65" spans="1:10" ht="15" customHeight="1" x14ac:dyDescent="0.25">
      <c r="A65" s="264" t="s">
        <v>119</v>
      </c>
      <c r="B65" s="265"/>
      <c r="C65" s="257" t="s">
        <v>34</v>
      </c>
      <c r="D65" s="258"/>
      <c r="E65" s="258"/>
      <c r="F65" s="258"/>
      <c r="G65" s="258"/>
      <c r="H65" s="258"/>
      <c r="I65" s="258"/>
      <c r="J65" s="259"/>
    </row>
    <row r="66" spans="1:10" x14ac:dyDescent="0.25">
      <c r="A66" s="16"/>
      <c r="B66" s="17"/>
      <c r="C66" s="17"/>
      <c r="D66" s="17"/>
      <c r="E66" s="266"/>
      <c r="F66" s="266"/>
      <c r="G66" s="266"/>
      <c r="H66" s="266"/>
      <c r="I66" s="17"/>
      <c r="J66" s="23"/>
    </row>
    <row r="67" spans="1:10" ht="15" customHeight="1" x14ac:dyDescent="0.25">
      <c r="A67" s="255" t="s">
        <v>134</v>
      </c>
      <c r="B67" s="256"/>
      <c r="C67" s="257" t="s">
        <v>35</v>
      </c>
      <c r="D67" s="258"/>
      <c r="E67" s="258"/>
      <c r="F67" s="258"/>
      <c r="G67" s="258"/>
      <c r="H67" s="258"/>
      <c r="I67" s="258"/>
      <c r="J67" s="259"/>
    </row>
    <row r="68" spans="1:10" ht="15" customHeight="1" x14ac:dyDescent="0.25">
      <c r="A68" s="16"/>
      <c r="B68" s="17"/>
      <c r="C68" s="254" t="s">
        <v>137</v>
      </c>
      <c r="D68" s="254"/>
      <c r="E68" s="254"/>
      <c r="F68" s="254"/>
      <c r="G68" s="17"/>
      <c r="H68" s="17"/>
      <c r="I68" s="17"/>
      <c r="J68" s="23"/>
    </row>
    <row r="69" spans="1:10" ht="15" customHeight="1" x14ac:dyDescent="0.25">
      <c r="A69" s="255" t="s">
        <v>136</v>
      </c>
      <c r="B69" s="256"/>
      <c r="C69" s="257" t="s">
        <v>36</v>
      </c>
      <c r="D69" s="258"/>
      <c r="E69" s="258"/>
      <c r="F69" s="258"/>
      <c r="G69" s="258"/>
      <c r="H69" s="258"/>
      <c r="I69" s="258"/>
      <c r="J69" s="259"/>
    </row>
    <row r="70" spans="1:10" ht="15" customHeight="1" x14ac:dyDescent="0.25">
      <c r="A70" s="47"/>
      <c r="B70" s="48"/>
      <c r="C70" s="260" t="s">
        <v>138</v>
      </c>
      <c r="D70" s="260"/>
      <c r="E70" s="260"/>
      <c r="F70" s="260"/>
      <c r="G70" s="260"/>
      <c r="H70" s="48"/>
      <c r="I70" s="48"/>
      <c r="J70" s="49"/>
    </row>
  </sheetData>
  <mergeCells count="136">
    <mergeCell ref="A8:I8"/>
    <mergeCell ref="E9:F9"/>
    <mergeCell ref="G9:H9"/>
    <mergeCell ref="A10:B10"/>
    <mergeCell ref="C10:D10"/>
    <mergeCell ref="F10:G10"/>
    <mergeCell ref="H10:I10"/>
    <mergeCell ref="A1:C1"/>
    <mergeCell ref="A2:J2"/>
    <mergeCell ref="A4:D4"/>
    <mergeCell ref="E4:F4"/>
    <mergeCell ref="H4:I4"/>
    <mergeCell ref="A5:J5"/>
    <mergeCell ref="E13:F13"/>
    <mergeCell ref="G13:H13"/>
    <mergeCell ref="A14:B14"/>
    <mergeCell ref="C14:D14"/>
    <mergeCell ref="E14:F14"/>
    <mergeCell ref="H14:I14"/>
    <mergeCell ref="E11:F11"/>
    <mergeCell ref="G11:H11"/>
    <mergeCell ref="A12:B12"/>
    <mergeCell ref="C12:D12"/>
    <mergeCell ref="E12:F12"/>
    <mergeCell ref="G12:H12"/>
    <mergeCell ref="E19:F19"/>
    <mergeCell ref="G19:H19"/>
    <mergeCell ref="A20:B20"/>
    <mergeCell ref="C20:D20"/>
    <mergeCell ref="E20:F20"/>
    <mergeCell ref="G20:J20"/>
    <mergeCell ref="E15:F15"/>
    <mergeCell ref="G15:H15"/>
    <mergeCell ref="A16:B16"/>
    <mergeCell ref="C16:D16"/>
    <mergeCell ref="A17:J17"/>
    <mergeCell ref="A18:B18"/>
    <mergeCell ref="C18:J18"/>
    <mergeCell ref="I28:J28"/>
    <mergeCell ref="A24:B24"/>
    <mergeCell ref="C24:J24"/>
    <mergeCell ref="E25:F25"/>
    <mergeCell ref="G25:H25"/>
    <mergeCell ref="A26:B26"/>
    <mergeCell ref="C26:J26"/>
    <mergeCell ref="E21:F21"/>
    <mergeCell ref="G21:H21"/>
    <mergeCell ref="A22:B22"/>
    <mergeCell ref="C22:J22"/>
    <mergeCell ref="E23:F23"/>
    <mergeCell ref="G23:H23"/>
    <mergeCell ref="E29:F29"/>
    <mergeCell ref="G29:H29"/>
    <mergeCell ref="A30:B30"/>
    <mergeCell ref="D30:G30"/>
    <mergeCell ref="A31:B31"/>
    <mergeCell ref="E31:F31"/>
    <mergeCell ref="G31:H31"/>
    <mergeCell ref="E27:F27"/>
    <mergeCell ref="G27:H27"/>
    <mergeCell ref="E28:F28"/>
    <mergeCell ref="G28:H28"/>
    <mergeCell ref="E35:F35"/>
    <mergeCell ref="G35:H35"/>
    <mergeCell ref="A36:D36"/>
    <mergeCell ref="E36:I36"/>
    <mergeCell ref="D37:I37"/>
    <mergeCell ref="A38:D38"/>
    <mergeCell ref="E38:I38"/>
    <mergeCell ref="I31:J31"/>
    <mergeCell ref="A32:B32"/>
    <mergeCell ref="D32:G32"/>
    <mergeCell ref="E33:F33"/>
    <mergeCell ref="G33:H33"/>
    <mergeCell ref="D43:I43"/>
    <mergeCell ref="A44:D44"/>
    <mergeCell ref="E44:I44"/>
    <mergeCell ref="D45:I45"/>
    <mergeCell ref="A46:D46"/>
    <mergeCell ref="E46:I46"/>
    <mergeCell ref="D39:I39"/>
    <mergeCell ref="A40:D40"/>
    <mergeCell ref="E40:I40"/>
    <mergeCell ref="E41:F41"/>
    <mergeCell ref="G41:H41"/>
    <mergeCell ref="A42:D42"/>
    <mergeCell ref="E42:I42"/>
    <mergeCell ref="A52:D52"/>
    <mergeCell ref="E52:I52"/>
    <mergeCell ref="C53:D53"/>
    <mergeCell ref="E53:F53"/>
    <mergeCell ref="G53:I53"/>
    <mergeCell ref="A54:D54"/>
    <mergeCell ref="E54:I54"/>
    <mergeCell ref="D47:I47"/>
    <mergeCell ref="A48:D48"/>
    <mergeCell ref="E48:I48"/>
    <mergeCell ref="D49:I49"/>
    <mergeCell ref="A50:D50"/>
    <mergeCell ref="E50:I50"/>
    <mergeCell ref="E58:F58"/>
    <mergeCell ref="G58:H58"/>
    <mergeCell ref="A59:B59"/>
    <mergeCell ref="C59:D59"/>
    <mergeCell ref="E59:F59"/>
    <mergeCell ref="G59:J59"/>
    <mergeCell ref="E55:F55"/>
    <mergeCell ref="G55:H55"/>
    <mergeCell ref="A56:D56"/>
    <mergeCell ref="E56:I56"/>
    <mergeCell ref="E57:F57"/>
    <mergeCell ref="G57:H57"/>
    <mergeCell ref="C68:F68"/>
    <mergeCell ref="A69:B69"/>
    <mergeCell ref="C69:J69"/>
    <mergeCell ref="C70:G70"/>
    <mergeCell ref="A34:E34"/>
    <mergeCell ref="H34:I34"/>
    <mergeCell ref="A65:B65"/>
    <mergeCell ref="C65:J65"/>
    <mergeCell ref="E66:F66"/>
    <mergeCell ref="G66:H66"/>
    <mergeCell ref="A67:B67"/>
    <mergeCell ref="C67:J67"/>
    <mergeCell ref="A63:B63"/>
    <mergeCell ref="C63:E63"/>
    <mergeCell ref="F63:G63"/>
    <mergeCell ref="H63:J63"/>
    <mergeCell ref="E64:F64"/>
    <mergeCell ref="G64:H64"/>
    <mergeCell ref="C60:D60"/>
    <mergeCell ref="E60:F60"/>
    <mergeCell ref="G60:I60"/>
    <mergeCell ref="A61:B61"/>
    <mergeCell ref="C61:J61"/>
    <mergeCell ref="C62:I62"/>
  </mergeCells>
  <dataValidations count="3">
    <dataValidation type="list" allowBlank="1" showInputMessage="1" showErrorMessage="1" sqref="C59:D59">
      <formula1>$J$57:$J$58</formula1>
    </dataValidation>
    <dataValidation type="list" allowBlank="1" showInputMessage="1" showErrorMessage="1" sqref="C30">
      <formula1>$H$30:$I$30</formula1>
    </dataValidation>
    <dataValidation type="list" allowBlank="1" showInputMessage="1" showErrorMessage="1" sqref="C32">
      <formula1>$H$32:$I$32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opLeftCell="A71" workbookViewId="0">
      <selection activeCell="K95" sqref="K95"/>
    </sheetView>
  </sheetViews>
  <sheetFormatPr defaultRowHeight="15" x14ac:dyDescent="0.25"/>
  <cols>
    <col min="8" max="8" width="12.28515625" bestFit="1" customWidth="1"/>
    <col min="9" max="9" width="9.85546875" customWidth="1"/>
  </cols>
  <sheetData>
    <row r="1" spans="1:9" ht="15" customHeight="1" x14ac:dyDescent="0.25">
      <c r="A1" s="359" t="s">
        <v>139</v>
      </c>
      <c r="B1" s="359"/>
      <c r="C1" s="359"/>
      <c r="D1" s="359"/>
      <c r="E1" s="359"/>
      <c r="F1" s="359"/>
      <c r="G1" s="359"/>
      <c r="H1" s="359"/>
      <c r="I1" s="359"/>
    </row>
    <row r="2" spans="1:9" ht="15" customHeight="1" x14ac:dyDescent="0.25">
      <c r="A2" s="360" t="s">
        <v>468</v>
      </c>
      <c r="B2" s="360"/>
      <c r="C2" s="360"/>
      <c r="D2" s="360"/>
      <c r="E2" s="360"/>
      <c r="F2" s="360"/>
      <c r="G2" s="360"/>
      <c r="H2" s="360"/>
      <c r="I2" s="360"/>
    </row>
    <row r="3" spans="1:9" x14ac:dyDescent="0.25">
      <c r="A3" s="361" t="s">
        <v>140</v>
      </c>
      <c r="B3" s="362"/>
      <c r="C3" s="362"/>
      <c r="D3" s="362"/>
      <c r="E3" s="362"/>
      <c r="F3" s="362"/>
      <c r="G3" s="362"/>
      <c r="H3" s="362"/>
      <c r="I3" s="362"/>
    </row>
    <row r="4" spans="1:9" ht="15" customHeight="1" x14ac:dyDescent="0.25">
      <c r="A4" s="363" t="s">
        <v>141</v>
      </c>
      <c r="B4" s="364"/>
      <c r="C4" s="364"/>
      <c r="D4" s="364"/>
      <c r="E4" s="364"/>
      <c r="F4" s="364"/>
      <c r="G4" s="364"/>
      <c r="H4" s="364"/>
      <c r="I4" s="365"/>
    </row>
    <row r="5" spans="1:9" ht="24.75" thickBot="1" x14ac:dyDescent="0.3">
      <c r="A5" s="366" t="s">
        <v>142</v>
      </c>
      <c r="B5" s="367"/>
      <c r="C5" s="367"/>
      <c r="D5" s="367"/>
      <c r="E5" s="367"/>
      <c r="F5" s="368"/>
      <c r="G5" s="50" t="s">
        <v>143</v>
      </c>
      <c r="H5" s="105" t="s">
        <v>144</v>
      </c>
      <c r="I5" s="106" t="s">
        <v>145</v>
      </c>
    </row>
    <row r="6" spans="1:9" x14ac:dyDescent="0.25">
      <c r="A6" s="369">
        <v>1</v>
      </c>
      <c r="B6" s="370"/>
      <c r="C6" s="370"/>
      <c r="D6" s="370"/>
      <c r="E6" s="370"/>
      <c r="F6" s="371"/>
      <c r="G6" s="107">
        <v>2</v>
      </c>
      <c r="H6" s="108">
        <v>3</v>
      </c>
      <c r="I6" s="108">
        <v>4</v>
      </c>
    </row>
    <row r="7" spans="1:9" x14ac:dyDescent="0.25">
      <c r="A7" s="354"/>
      <c r="B7" s="354"/>
      <c r="C7" s="354"/>
      <c r="D7" s="354"/>
      <c r="E7" s="354"/>
      <c r="F7" s="354"/>
      <c r="G7" s="354"/>
      <c r="H7" s="354"/>
      <c r="I7" s="355"/>
    </row>
    <row r="8" spans="1:9" ht="15" customHeight="1" x14ac:dyDescent="0.25">
      <c r="A8" s="356" t="s">
        <v>146</v>
      </c>
      <c r="B8" s="357"/>
      <c r="C8" s="357"/>
      <c r="D8" s="357"/>
      <c r="E8" s="357"/>
      <c r="F8" s="358"/>
      <c r="G8" s="51">
        <v>1</v>
      </c>
      <c r="H8" s="52">
        <v>0</v>
      </c>
      <c r="I8" s="52">
        <v>0</v>
      </c>
    </row>
    <row r="9" spans="1:9" ht="15" customHeight="1" x14ac:dyDescent="0.25">
      <c r="A9" s="348" t="s">
        <v>147</v>
      </c>
      <c r="B9" s="349"/>
      <c r="C9" s="349"/>
      <c r="D9" s="349"/>
      <c r="E9" s="349"/>
      <c r="F9" s="350"/>
      <c r="G9" s="53">
        <v>2</v>
      </c>
      <c r="H9" s="54">
        <f>H10+H17+H27+H38+H43</f>
        <v>5310859197</v>
      </c>
      <c r="I9" s="54">
        <f>I10+I17+I27+I38+I43</f>
        <v>5856396314</v>
      </c>
    </row>
    <row r="10" spans="1:9" ht="15" customHeight="1" x14ac:dyDescent="0.25">
      <c r="A10" s="351" t="s">
        <v>148</v>
      </c>
      <c r="B10" s="352"/>
      <c r="C10" s="352"/>
      <c r="D10" s="352"/>
      <c r="E10" s="352"/>
      <c r="F10" s="353"/>
      <c r="G10" s="53">
        <v>3</v>
      </c>
      <c r="H10" s="54">
        <f>H11+H12+H13+H14+H15+H16</f>
        <v>53726810</v>
      </c>
      <c r="I10" s="54">
        <f>I11+I12+I13+I14+I15+I16</f>
        <v>56189081</v>
      </c>
    </row>
    <row r="11" spans="1:9" ht="15" customHeight="1" x14ac:dyDescent="0.25">
      <c r="A11" s="339" t="s">
        <v>149</v>
      </c>
      <c r="B11" s="340"/>
      <c r="C11" s="340"/>
      <c r="D11" s="340"/>
      <c r="E11" s="340"/>
      <c r="F11" s="341"/>
      <c r="G11" s="51">
        <v>4</v>
      </c>
      <c r="H11" s="52">
        <v>0</v>
      </c>
      <c r="I11" s="52">
        <v>0</v>
      </c>
    </row>
    <row r="12" spans="1:9" ht="21.95" customHeight="1" x14ac:dyDescent="0.25">
      <c r="A12" s="339" t="s">
        <v>150</v>
      </c>
      <c r="B12" s="340"/>
      <c r="C12" s="340"/>
      <c r="D12" s="340"/>
      <c r="E12" s="340"/>
      <c r="F12" s="341"/>
      <c r="G12" s="51">
        <v>5</v>
      </c>
      <c r="H12" s="52">
        <v>46298666</v>
      </c>
      <c r="I12" s="52">
        <v>48975762</v>
      </c>
    </row>
    <row r="13" spans="1:9" ht="15" customHeight="1" x14ac:dyDescent="0.25">
      <c r="A13" s="339" t="s">
        <v>151</v>
      </c>
      <c r="B13" s="340"/>
      <c r="C13" s="340"/>
      <c r="D13" s="340"/>
      <c r="E13" s="340"/>
      <c r="F13" s="341"/>
      <c r="G13" s="51">
        <v>6</v>
      </c>
      <c r="H13" s="52">
        <v>6567609</v>
      </c>
      <c r="I13" s="52">
        <v>6567609</v>
      </c>
    </row>
    <row r="14" spans="1:9" ht="15" customHeight="1" x14ac:dyDescent="0.25">
      <c r="A14" s="339" t="s">
        <v>152</v>
      </c>
      <c r="B14" s="340"/>
      <c r="C14" s="340"/>
      <c r="D14" s="340"/>
      <c r="E14" s="340"/>
      <c r="F14" s="341"/>
      <c r="G14" s="51">
        <v>7</v>
      </c>
      <c r="H14" s="52">
        <v>0</v>
      </c>
      <c r="I14" s="52">
        <v>0</v>
      </c>
    </row>
    <row r="15" spans="1:9" ht="15" customHeight="1" x14ac:dyDescent="0.25">
      <c r="A15" s="339" t="s">
        <v>153</v>
      </c>
      <c r="B15" s="340"/>
      <c r="C15" s="340"/>
      <c r="D15" s="340"/>
      <c r="E15" s="340"/>
      <c r="F15" s="341"/>
      <c r="G15" s="51">
        <v>8</v>
      </c>
      <c r="H15" s="52">
        <v>860535</v>
      </c>
      <c r="I15" s="52">
        <v>645710</v>
      </c>
    </row>
    <row r="16" spans="1:9" ht="15" customHeight="1" x14ac:dyDescent="0.25">
      <c r="A16" s="339" t="s">
        <v>154</v>
      </c>
      <c r="B16" s="340"/>
      <c r="C16" s="340"/>
      <c r="D16" s="340"/>
      <c r="E16" s="340"/>
      <c r="F16" s="341"/>
      <c r="G16" s="51">
        <v>9</v>
      </c>
      <c r="H16" s="52">
        <v>0</v>
      </c>
      <c r="I16" s="52">
        <v>0</v>
      </c>
    </row>
    <row r="17" spans="1:9" ht="15" customHeight="1" x14ac:dyDescent="0.25">
      <c r="A17" s="351" t="s">
        <v>155</v>
      </c>
      <c r="B17" s="352"/>
      <c r="C17" s="352"/>
      <c r="D17" s="352"/>
      <c r="E17" s="352"/>
      <c r="F17" s="353"/>
      <c r="G17" s="53">
        <v>10</v>
      </c>
      <c r="H17" s="54">
        <f>H18+H19+H20+H21+H22+H23+H24+H25+H26</f>
        <v>5111237027</v>
      </c>
      <c r="I17" s="54">
        <f>I18+I19+I20+I21+I22+I23+I24+I25+I26</f>
        <v>5558203413</v>
      </c>
    </row>
    <row r="18" spans="1:9" ht="15" customHeight="1" x14ac:dyDescent="0.25">
      <c r="A18" s="339" t="s">
        <v>156</v>
      </c>
      <c r="B18" s="340"/>
      <c r="C18" s="340"/>
      <c r="D18" s="340"/>
      <c r="E18" s="340"/>
      <c r="F18" s="341"/>
      <c r="G18" s="51">
        <v>11</v>
      </c>
      <c r="H18" s="52">
        <v>973018037</v>
      </c>
      <c r="I18" s="52">
        <v>977452631</v>
      </c>
    </row>
    <row r="19" spans="1:9" ht="15" customHeight="1" x14ac:dyDescent="0.25">
      <c r="A19" s="339" t="s">
        <v>157</v>
      </c>
      <c r="B19" s="340"/>
      <c r="C19" s="340"/>
      <c r="D19" s="340"/>
      <c r="E19" s="340"/>
      <c r="F19" s="341"/>
      <c r="G19" s="51">
        <v>12</v>
      </c>
      <c r="H19" s="52">
        <v>3331975756</v>
      </c>
      <c r="I19" s="52">
        <v>3587267668</v>
      </c>
    </row>
    <row r="20" spans="1:9" ht="15" customHeight="1" x14ac:dyDescent="0.25">
      <c r="A20" s="339" t="s">
        <v>158</v>
      </c>
      <c r="B20" s="340"/>
      <c r="C20" s="340"/>
      <c r="D20" s="340"/>
      <c r="E20" s="340"/>
      <c r="F20" s="341"/>
      <c r="G20" s="51">
        <v>13</v>
      </c>
      <c r="H20" s="52">
        <v>443971567</v>
      </c>
      <c r="I20" s="52">
        <v>516603969</v>
      </c>
    </row>
    <row r="21" spans="1:9" ht="15" customHeight="1" x14ac:dyDescent="0.25">
      <c r="A21" s="339" t="s">
        <v>159</v>
      </c>
      <c r="B21" s="340"/>
      <c r="C21" s="340"/>
      <c r="D21" s="340"/>
      <c r="E21" s="340"/>
      <c r="F21" s="341"/>
      <c r="G21" s="51">
        <v>14</v>
      </c>
      <c r="H21" s="52">
        <v>132923120</v>
      </c>
      <c r="I21" s="52">
        <v>145663553</v>
      </c>
    </row>
    <row r="22" spans="1:9" ht="15" customHeight="1" x14ac:dyDescent="0.25">
      <c r="A22" s="339" t="s">
        <v>160</v>
      </c>
      <c r="B22" s="340"/>
      <c r="C22" s="340"/>
      <c r="D22" s="340"/>
      <c r="E22" s="340"/>
      <c r="F22" s="341"/>
      <c r="G22" s="51">
        <v>15</v>
      </c>
      <c r="H22" s="52">
        <v>0</v>
      </c>
      <c r="I22" s="52">
        <v>0</v>
      </c>
    </row>
    <row r="23" spans="1:9" ht="15" customHeight="1" x14ac:dyDescent="0.25">
      <c r="A23" s="339" t="s">
        <v>161</v>
      </c>
      <c r="B23" s="340"/>
      <c r="C23" s="340"/>
      <c r="D23" s="340"/>
      <c r="E23" s="340"/>
      <c r="F23" s="341"/>
      <c r="G23" s="51">
        <v>16</v>
      </c>
      <c r="H23" s="52">
        <v>12350960</v>
      </c>
      <c r="I23" s="52">
        <v>2947521</v>
      </c>
    </row>
    <row r="24" spans="1:9" ht="15" customHeight="1" x14ac:dyDescent="0.25">
      <c r="A24" s="339" t="s">
        <v>162</v>
      </c>
      <c r="B24" s="340"/>
      <c r="C24" s="340"/>
      <c r="D24" s="340"/>
      <c r="E24" s="340"/>
      <c r="F24" s="341"/>
      <c r="G24" s="51">
        <v>17</v>
      </c>
      <c r="H24" s="52">
        <v>160356644</v>
      </c>
      <c r="I24" s="52">
        <v>247269828</v>
      </c>
    </row>
    <row r="25" spans="1:9" ht="15" customHeight="1" x14ac:dyDescent="0.25">
      <c r="A25" s="339" t="s">
        <v>163</v>
      </c>
      <c r="B25" s="340"/>
      <c r="C25" s="340"/>
      <c r="D25" s="340"/>
      <c r="E25" s="340"/>
      <c r="F25" s="341"/>
      <c r="G25" s="51">
        <v>18</v>
      </c>
      <c r="H25" s="52">
        <v>47000469</v>
      </c>
      <c r="I25" s="52">
        <v>74548777</v>
      </c>
    </row>
    <row r="26" spans="1:9" ht="15" customHeight="1" x14ac:dyDescent="0.25">
      <c r="A26" s="339" t="s">
        <v>164</v>
      </c>
      <c r="B26" s="340"/>
      <c r="C26" s="340"/>
      <c r="D26" s="340"/>
      <c r="E26" s="340"/>
      <c r="F26" s="341"/>
      <c r="G26" s="51">
        <v>19</v>
      </c>
      <c r="H26" s="52">
        <v>9640474</v>
      </c>
      <c r="I26" s="52">
        <v>6449466</v>
      </c>
    </row>
    <row r="27" spans="1:9" ht="15" customHeight="1" x14ac:dyDescent="0.25">
      <c r="A27" s="351" t="s">
        <v>165</v>
      </c>
      <c r="B27" s="352"/>
      <c r="C27" s="352"/>
      <c r="D27" s="352"/>
      <c r="E27" s="352"/>
      <c r="F27" s="353"/>
      <c r="G27" s="53">
        <v>20</v>
      </c>
      <c r="H27" s="54">
        <f>SUM(H28:H37)</f>
        <v>20189324</v>
      </c>
      <c r="I27" s="54">
        <f>SUM(I28:I37)</f>
        <v>48171781</v>
      </c>
    </row>
    <row r="28" spans="1:9" ht="15" customHeight="1" x14ac:dyDescent="0.25">
      <c r="A28" s="339" t="s">
        <v>166</v>
      </c>
      <c r="B28" s="340"/>
      <c r="C28" s="340"/>
      <c r="D28" s="340"/>
      <c r="E28" s="340"/>
      <c r="F28" s="341"/>
      <c r="G28" s="51">
        <v>21</v>
      </c>
      <c r="H28" s="55">
        <v>0</v>
      </c>
      <c r="I28" s="55">
        <v>0</v>
      </c>
    </row>
    <row r="29" spans="1:9" ht="15" customHeight="1" x14ac:dyDescent="0.25">
      <c r="A29" s="339" t="s">
        <v>167</v>
      </c>
      <c r="B29" s="340"/>
      <c r="C29" s="340"/>
      <c r="D29" s="340"/>
      <c r="E29" s="340"/>
      <c r="F29" s="341"/>
      <c r="G29" s="51">
        <v>22</v>
      </c>
      <c r="H29" s="52">
        <v>0</v>
      </c>
      <c r="I29" s="52">
        <v>0</v>
      </c>
    </row>
    <row r="30" spans="1:9" ht="15" customHeight="1" x14ac:dyDescent="0.25">
      <c r="A30" s="339" t="s">
        <v>168</v>
      </c>
      <c r="B30" s="340"/>
      <c r="C30" s="340"/>
      <c r="D30" s="340"/>
      <c r="E30" s="340"/>
      <c r="F30" s="341"/>
      <c r="G30" s="51">
        <v>23</v>
      </c>
      <c r="H30" s="52">
        <v>0</v>
      </c>
      <c r="I30" s="52">
        <v>0</v>
      </c>
    </row>
    <row r="31" spans="1:9" ht="15" customHeight="1" x14ac:dyDescent="0.25">
      <c r="A31" s="339" t="s">
        <v>169</v>
      </c>
      <c r="B31" s="340"/>
      <c r="C31" s="340"/>
      <c r="D31" s="340"/>
      <c r="E31" s="340"/>
      <c r="F31" s="341"/>
      <c r="G31" s="51">
        <v>24</v>
      </c>
      <c r="H31" s="52">
        <v>0</v>
      </c>
      <c r="I31" s="52">
        <v>47667787</v>
      </c>
    </row>
    <row r="32" spans="1:9" ht="21.4" customHeight="1" x14ac:dyDescent="0.25">
      <c r="A32" s="339" t="s">
        <v>170</v>
      </c>
      <c r="B32" s="340"/>
      <c r="C32" s="340"/>
      <c r="D32" s="340"/>
      <c r="E32" s="340"/>
      <c r="F32" s="341"/>
      <c r="G32" s="51">
        <v>25</v>
      </c>
      <c r="H32" s="52">
        <v>0</v>
      </c>
      <c r="I32" s="52">
        <v>0</v>
      </c>
    </row>
    <row r="33" spans="1:9" ht="15" customHeight="1" x14ac:dyDescent="0.25">
      <c r="A33" s="339" t="s">
        <v>171</v>
      </c>
      <c r="B33" s="340"/>
      <c r="C33" s="340"/>
      <c r="D33" s="340"/>
      <c r="E33" s="340"/>
      <c r="F33" s="341"/>
      <c r="G33" s="51">
        <v>26</v>
      </c>
      <c r="H33" s="52">
        <v>0</v>
      </c>
      <c r="I33" s="52">
        <v>0</v>
      </c>
    </row>
    <row r="34" spans="1:9" ht="15" customHeight="1" x14ac:dyDescent="0.25">
      <c r="A34" s="339" t="s">
        <v>172</v>
      </c>
      <c r="B34" s="340"/>
      <c r="C34" s="340"/>
      <c r="D34" s="340"/>
      <c r="E34" s="340"/>
      <c r="F34" s="341"/>
      <c r="G34" s="51">
        <v>27</v>
      </c>
      <c r="H34" s="55">
        <v>4289892</v>
      </c>
      <c r="I34" s="55">
        <v>220656</v>
      </c>
    </row>
    <row r="35" spans="1:9" ht="15" customHeight="1" x14ac:dyDescent="0.25">
      <c r="A35" s="339" t="s">
        <v>173</v>
      </c>
      <c r="B35" s="340"/>
      <c r="C35" s="340"/>
      <c r="D35" s="340"/>
      <c r="E35" s="340"/>
      <c r="F35" s="341"/>
      <c r="G35" s="51">
        <v>28</v>
      </c>
      <c r="H35" s="52">
        <v>15705721</v>
      </c>
      <c r="I35" s="52">
        <v>113338</v>
      </c>
    </row>
    <row r="36" spans="1:9" ht="15" customHeight="1" x14ac:dyDescent="0.25">
      <c r="A36" s="339" t="s">
        <v>174</v>
      </c>
      <c r="B36" s="340"/>
      <c r="C36" s="340"/>
      <c r="D36" s="340"/>
      <c r="E36" s="340"/>
      <c r="F36" s="341"/>
      <c r="G36" s="51">
        <v>29</v>
      </c>
      <c r="H36" s="52">
        <v>0</v>
      </c>
      <c r="I36" s="52">
        <v>0</v>
      </c>
    </row>
    <row r="37" spans="1:9" ht="15" customHeight="1" x14ac:dyDescent="0.25">
      <c r="A37" s="339" t="s">
        <v>175</v>
      </c>
      <c r="B37" s="340"/>
      <c r="C37" s="340"/>
      <c r="D37" s="340"/>
      <c r="E37" s="340"/>
      <c r="F37" s="341"/>
      <c r="G37" s="51">
        <v>30</v>
      </c>
      <c r="H37" s="52">
        <v>193711</v>
      </c>
      <c r="I37" s="52">
        <v>170000</v>
      </c>
    </row>
    <row r="38" spans="1:9" ht="15" customHeight="1" x14ac:dyDescent="0.25">
      <c r="A38" s="351" t="s">
        <v>176</v>
      </c>
      <c r="B38" s="352"/>
      <c r="C38" s="352"/>
      <c r="D38" s="352"/>
      <c r="E38" s="352"/>
      <c r="F38" s="353"/>
      <c r="G38" s="53">
        <v>31</v>
      </c>
      <c r="H38" s="54">
        <f>H39+H40+H41+H42</f>
        <v>0</v>
      </c>
      <c r="I38" s="54">
        <f>I39+I40+I41+I42</f>
        <v>0</v>
      </c>
    </row>
    <row r="39" spans="1:9" ht="15" customHeight="1" x14ac:dyDescent="0.25">
      <c r="A39" s="339" t="s">
        <v>177</v>
      </c>
      <c r="B39" s="340"/>
      <c r="C39" s="340"/>
      <c r="D39" s="340"/>
      <c r="E39" s="340"/>
      <c r="F39" s="341"/>
      <c r="G39" s="51">
        <v>32</v>
      </c>
      <c r="H39" s="55">
        <v>0</v>
      </c>
      <c r="I39" s="55">
        <v>0</v>
      </c>
    </row>
    <row r="40" spans="1:9" ht="15" customHeight="1" x14ac:dyDescent="0.25">
      <c r="A40" s="339" t="s">
        <v>178</v>
      </c>
      <c r="B40" s="340"/>
      <c r="C40" s="340"/>
      <c r="D40" s="340"/>
      <c r="E40" s="340"/>
      <c r="F40" s="341"/>
      <c r="G40" s="51">
        <v>33</v>
      </c>
      <c r="H40" s="52">
        <v>0</v>
      </c>
      <c r="I40" s="52">
        <v>0</v>
      </c>
    </row>
    <row r="41" spans="1:9" ht="15" customHeight="1" x14ac:dyDescent="0.25">
      <c r="A41" s="339" t="s">
        <v>179</v>
      </c>
      <c r="B41" s="340"/>
      <c r="C41" s="340"/>
      <c r="D41" s="340"/>
      <c r="E41" s="340"/>
      <c r="F41" s="341"/>
      <c r="G41" s="51">
        <v>34</v>
      </c>
      <c r="H41" s="52">
        <v>0</v>
      </c>
      <c r="I41" s="52">
        <v>0</v>
      </c>
    </row>
    <row r="42" spans="1:9" ht="15" customHeight="1" x14ac:dyDescent="0.25">
      <c r="A42" s="339" t="s">
        <v>180</v>
      </c>
      <c r="B42" s="340"/>
      <c r="C42" s="340"/>
      <c r="D42" s="340"/>
      <c r="E42" s="340"/>
      <c r="F42" s="341"/>
      <c r="G42" s="51">
        <v>35</v>
      </c>
      <c r="H42" s="52">
        <v>0</v>
      </c>
      <c r="I42" s="52">
        <v>0</v>
      </c>
    </row>
    <row r="43" spans="1:9" ht="15" customHeight="1" x14ac:dyDescent="0.25">
      <c r="A43" s="342" t="s">
        <v>181</v>
      </c>
      <c r="B43" s="343"/>
      <c r="C43" s="343"/>
      <c r="D43" s="343"/>
      <c r="E43" s="343"/>
      <c r="F43" s="344"/>
      <c r="G43" s="51">
        <v>36</v>
      </c>
      <c r="H43" s="52">
        <v>125706036</v>
      </c>
      <c r="I43" s="52">
        <v>193832039</v>
      </c>
    </row>
    <row r="44" spans="1:9" ht="15" customHeight="1" x14ac:dyDescent="0.25">
      <c r="A44" s="348" t="s">
        <v>182</v>
      </c>
      <c r="B44" s="349"/>
      <c r="C44" s="349"/>
      <c r="D44" s="349"/>
      <c r="E44" s="349"/>
      <c r="F44" s="350"/>
      <c r="G44" s="53">
        <v>37</v>
      </c>
      <c r="H44" s="54">
        <f>H45+H53+H60+H70</f>
        <v>332777170</v>
      </c>
      <c r="I44" s="54">
        <f>I45+I53+I60+I70</f>
        <v>618567076</v>
      </c>
    </row>
    <row r="45" spans="1:9" ht="15" customHeight="1" x14ac:dyDescent="0.25">
      <c r="A45" s="351" t="s">
        <v>183</v>
      </c>
      <c r="B45" s="352"/>
      <c r="C45" s="352"/>
      <c r="D45" s="352"/>
      <c r="E45" s="352"/>
      <c r="F45" s="353"/>
      <c r="G45" s="53">
        <v>38</v>
      </c>
      <c r="H45" s="54">
        <f>SUM(H46:H52)</f>
        <v>25447350</v>
      </c>
      <c r="I45" s="54">
        <f>SUM(I46:I52)</f>
        <v>25825011</v>
      </c>
    </row>
    <row r="46" spans="1:9" ht="15" customHeight="1" x14ac:dyDescent="0.25">
      <c r="A46" s="339" t="s">
        <v>184</v>
      </c>
      <c r="B46" s="340"/>
      <c r="C46" s="340"/>
      <c r="D46" s="340"/>
      <c r="E46" s="340"/>
      <c r="F46" s="341"/>
      <c r="G46" s="51">
        <v>39</v>
      </c>
      <c r="H46" s="55">
        <v>25241646</v>
      </c>
      <c r="I46" s="55">
        <v>25557290</v>
      </c>
    </row>
    <row r="47" spans="1:9" ht="15" customHeight="1" x14ac:dyDescent="0.25">
      <c r="A47" s="339" t="s">
        <v>185</v>
      </c>
      <c r="B47" s="340"/>
      <c r="C47" s="340"/>
      <c r="D47" s="340"/>
      <c r="E47" s="340"/>
      <c r="F47" s="341"/>
      <c r="G47" s="51">
        <v>40</v>
      </c>
      <c r="H47" s="52">
        <v>0</v>
      </c>
      <c r="I47" s="52">
        <v>0</v>
      </c>
    </row>
    <row r="48" spans="1:9" ht="15" customHeight="1" x14ac:dyDescent="0.25">
      <c r="A48" s="339" t="s">
        <v>186</v>
      </c>
      <c r="B48" s="340"/>
      <c r="C48" s="340"/>
      <c r="D48" s="340"/>
      <c r="E48" s="340"/>
      <c r="F48" s="341"/>
      <c r="G48" s="51">
        <v>41</v>
      </c>
      <c r="H48" s="52">
        <v>0</v>
      </c>
      <c r="I48" s="52">
        <v>0</v>
      </c>
    </row>
    <row r="49" spans="1:9" ht="15" customHeight="1" x14ac:dyDescent="0.25">
      <c r="A49" s="339" t="s">
        <v>187</v>
      </c>
      <c r="B49" s="340"/>
      <c r="C49" s="340"/>
      <c r="D49" s="340"/>
      <c r="E49" s="340"/>
      <c r="F49" s="341"/>
      <c r="G49" s="51">
        <v>42</v>
      </c>
      <c r="H49" s="55">
        <v>172328</v>
      </c>
      <c r="I49" s="55">
        <v>221443</v>
      </c>
    </row>
    <row r="50" spans="1:9" ht="15" customHeight="1" x14ac:dyDescent="0.25">
      <c r="A50" s="339" t="s">
        <v>188</v>
      </c>
      <c r="B50" s="340"/>
      <c r="C50" s="340"/>
      <c r="D50" s="340"/>
      <c r="E50" s="340"/>
      <c r="F50" s="341"/>
      <c r="G50" s="51">
        <v>43</v>
      </c>
      <c r="H50" s="52">
        <v>33376</v>
      </c>
      <c r="I50" s="52">
        <v>46278</v>
      </c>
    </row>
    <row r="51" spans="1:9" ht="15" customHeight="1" x14ac:dyDescent="0.25">
      <c r="A51" s="339" t="s">
        <v>189</v>
      </c>
      <c r="B51" s="340"/>
      <c r="C51" s="340"/>
      <c r="D51" s="340"/>
      <c r="E51" s="340"/>
      <c r="F51" s="341"/>
      <c r="G51" s="51">
        <v>44</v>
      </c>
      <c r="H51" s="52">
        <v>0</v>
      </c>
      <c r="I51" s="52">
        <v>0</v>
      </c>
    </row>
    <row r="52" spans="1:9" ht="15" customHeight="1" x14ac:dyDescent="0.25">
      <c r="A52" s="339" t="s">
        <v>190</v>
      </c>
      <c r="B52" s="340"/>
      <c r="C52" s="340"/>
      <c r="D52" s="340"/>
      <c r="E52" s="340"/>
      <c r="F52" s="341"/>
      <c r="G52" s="51">
        <v>45</v>
      </c>
      <c r="H52" s="52">
        <v>0</v>
      </c>
      <c r="I52" s="52">
        <v>0</v>
      </c>
    </row>
    <row r="53" spans="1:9" ht="15" customHeight="1" x14ac:dyDescent="0.25">
      <c r="A53" s="351" t="s">
        <v>191</v>
      </c>
      <c r="B53" s="352"/>
      <c r="C53" s="352"/>
      <c r="D53" s="352"/>
      <c r="E53" s="352"/>
      <c r="F53" s="353"/>
      <c r="G53" s="53">
        <v>46</v>
      </c>
      <c r="H53" s="54">
        <f>SUM(H54:H59)</f>
        <v>45046838</v>
      </c>
      <c r="I53" s="54">
        <f>SUM(I54:I59)</f>
        <v>41771516</v>
      </c>
    </row>
    <row r="54" spans="1:9" ht="15" customHeight="1" x14ac:dyDescent="0.25">
      <c r="A54" s="339" t="s">
        <v>177</v>
      </c>
      <c r="B54" s="340"/>
      <c r="C54" s="340"/>
      <c r="D54" s="340"/>
      <c r="E54" s="340"/>
      <c r="F54" s="341"/>
      <c r="G54" s="51">
        <v>47</v>
      </c>
      <c r="H54" s="55">
        <v>0</v>
      </c>
      <c r="I54" s="55">
        <v>383</v>
      </c>
    </row>
    <row r="55" spans="1:9" ht="15" customHeight="1" x14ac:dyDescent="0.25">
      <c r="A55" s="339" t="s">
        <v>192</v>
      </c>
      <c r="B55" s="340"/>
      <c r="C55" s="340"/>
      <c r="D55" s="340"/>
      <c r="E55" s="340"/>
      <c r="F55" s="341"/>
      <c r="G55" s="51">
        <v>48</v>
      </c>
      <c r="H55" s="52">
        <v>1380025</v>
      </c>
      <c r="I55" s="52">
        <v>2382857</v>
      </c>
    </row>
    <row r="56" spans="1:9" ht="15" customHeight="1" x14ac:dyDescent="0.25">
      <c r="A56" s="339" t="s">
        <v>179</v>
      </c>
      <c r="B56" s="340"/>
      <c r="C56" s="340"/>
      <c r="D56" s="340"/>
      <c r="E56" s="340"/>
      <c r="F56" s="341"/>
      <c r="G56" s="51">
        <v>49</v>
      </c>
      <c r="H56" s="52">
        <v>33928832</v>
      </c>
      <c r="I56" s="52">
        <v>18474596</v>
      </c>
    </row>
    <row r="57" spans="1:9" ht="15" customHeight="1" x14ac:dyDescent="0.25">
      <c r="A57" s="339" t="s">
        <v>193</v>
      </c>
      <c r="B57" s="340"/>
      <c r="C57" s="340"/>
      <c r="D57" s="340"/>
      <c r="E57" s="340"/>
      <c r="F57" s="341"/>
      <c r="G57" s="51">
        <v>50</v>
      </c>
      <c r="H57" s="52">
        <v>1428327</v>
      </c>
      <c r="I57" s="52">
        <v>936299</v>
      </c>
    </row>
    <row r="58" spans="1:9" ht="15" customHeight="1" x14ac:dyDescent="0.25">
      <c r="A58" s="339" t="s">
        <v>194</v>
      </c>
      <c r="B58" s="340"/>
      <c r="C58" s="340"/>
      <c r="D58" s="340"/>
      <c r="E58" s="340"/>
      <c r="F58" s="341"/>
      <c r="G58" s="51">
        <v>51</v>
      </c>
      <c r="H58" s="52">
        <v>7223405</v>
      </c>
      <c r="I58" s="52">
        <v>18377083</v>
      </c>
    </row>
    <row r="59" spans="1:9" ht="15" customHeight="1" x14ac:dyDescent="0.25">
      <c r="A59" s="339" t="s">
        <v>195</v>
      </c>
      <c r="B59" s="340"/>
      <c r="C59" s="340"/>
      <c r="D59" s="340"/>
      <c r="E59" s="340"/>
      <c r="F59" s="341"/>
      <c r="G59" s="51">
        <v>52</v>
      </c>
      <c r="H59" s="52">
        <v>1086249</v>
      </c>
      <c r="I59" s="52">
        <v>1600298</v>
      </c>
    </row>
    <row r="60" spans="1:9" ht="15" customHeight="1" x14ac:dyDescent="0.25">
      <c r="A60" s="351" t="s">
        <v>196</v>
      </c>
      <c r="B60" s="352"/>
      <c r="C60" s="352"/>
      <c r="D60" s="352"/>
      <c r="E60" s="352"/>
      <c r="F60" s="353"/>
      <c r="G60" s="53">
        <v>53</v>
      </c>
      <c r="H60" s="54">
        <f>SUM(H61:H69)</f>
        <v>440629</v>
      </c>
      <c r="I60" s="54">
        <f>SUM(I61:I69)</f>
        <v>827911</v>
      </c>
    </row>
    <row r="61" spans="1:9" ht="15" customHeight="1" x14ac:dyDescent="0.25">
      <c r="A61" s="339" t="s">
        <v>166</v>
      </c>
      <c r="B61" s="340"/>
      <c r="C61" s="340"/>
      <c r="D61" s="340"/>
      <c r="E61" s="340"/>
      <c r="F61" s="341"/>
      <c r="G61" s="51">
        <v>54</v>
      </c>
      <c r="H61" s="52">
        <v>0</v>
      </c>
      <c r="I61" s="52">
        <v>0</v>
      </c>
    </row>
    <row r="62" spans="1:9" ht="15" customHeight="1" x14ac:dyDescent="0.25">
      <c r="A62" s="339" t="s">
        <v>167</v>
      </c>
      <c r="B62" s="340"/>
      <c r="C62" s="340"/>
      <c r="D62" s="340"/>
      <c r="E62" s="340"/>
      <c r="F62" s="341"/>
      <c r="G62" s="51">
        <v>55</v>
      </c>
      <c r="H62" s="52">
        <v>0</v>
      </c>
      <c r="I62" s="52">
        <v>0</v>
      </c>
    </row>
    <row r="63" spans="1:9" ht="15" customHeight="1" x14ac:dyDescent="0.25">
      <c r="A63" s="339" t="s">
        <v>168</v>
      </c>
      <c r="B63" s="340"/>
      <c r="C63" s="340"/>
      <c r="D63" s="340"/>
      <c r="E63" s="340"/>
      <c r="F63" s="341"/>
      <c r="G63" s="51">
        <v>56</v>
      </c>
      <c r="H63" s="52">
        <v>0</v>
      </c>
      <c r="I63" s="52">
        <v>0</v>
      </c>
    </row>
    <row r="64" spans="1:9" ht="15" customHeight="1" x14ac:dyDescent="0.25">
      <c r="A64" s="339" t="s">
        <v>169</v>
      </c>
      <c r="B64" s="340"/>
      <c r="C64" s="340"/>
      <c r="D64" s="340"/>
      <c r="E64" s="340"/>
      <c r="F64" s="341"/>
      <c r="G64" s="51">
        <v>57</v>
      </c>
      <c r="H64" s="52">
        <v>0</v>
      </c>
      <c r="I64" s="52">
        <v>0</v>
      </c>
    </row>
    <row r="65" spans="1:9" ht="22.35" customHeight="1" x14ac:dyDescent="0.25">
      <c r="A65" s="339" t="s">
        <v>170</v>
      </c>
      <c r="B65" s="340"/>
      <c r="C65" s="340"/>
      <c r="D65" s="340"/>
      <c r="E65" s="340"/>
      <c r="F65" s="341"/>
      <c r="G65" s="51">
        <v>58</v>
      </c>
      <c r="H65" s="52">
        <v>0</v>
      </c>
      <c r="I65" s="52">
        <v>0</v>
      </c>
    </row>
    <row r="66" spans="1:9" ht="15" customHeight="1" x14ac:dyDescent="0.25">
      <c r="A66" s="339" t="s">
        <v>171</v>
      </c>
      <c r="B66" s="340"/>
      <c r="C66" s="340"/>
      <c r="D66" s="340"/>
      <c r="E66" s="340"/>
      <c r="F66" s="341"/>
      <c r="G66" s="51">
        <v>59</v>
      </c>
      <c r="H66" s="52">
        <v>43750</v>
      </c>
      <c r="I66" s="52">
        <v>0</v>
      </c>
    </row>
    <row r="67" spans="1:9" ht="15" customHeight="1" x14ac:dyDescent="0.25">
      <c r="A67" s="339" t="s">
        <v>172</v>
      </c>
      <c r="B67" s="340"/>
      <c r="C67" s="340"/>
      <c r="D67" s="340"/>
      <c r="E67" s="340"/>
      <c r="F67" s="341"/>
      <c r="G67" s="51">
        <v>60</v>
      </c>
      <c r="H67" s="52">
        <v>0</v>
      </c>
      <c r="I67" s="52">
        <v>0</v>
      </c>
    </row>
    <row r="68" spans="1:9" ht="15" customHeight="1" x14ac:dyDescent="0.25">
      <c r="A68" s="339" t="s">
        <v>173</v>
      </c>
      <c r="B68" s="340"/>
      <c r="C68" s="340"/>
      <c r="D68" s="340"/>
      <c r="E68" s="340"/>
      <c r="F68" s="341"/>
      <c r="G68" s="51">
        <v>61</v>
      </c>
      <c r="H68" s="52">
        <v>396879</v>
      </c>
      <c r="I68" s="52">
        <v>687761</v>
      </c>
    </row>
    <row r="69" spans="1:9" ht="15" customHeight="1" x14ac:dyDescent="0.25">
      <c r="A69" s="339" t="s">
        <v>197</v>
      </c>
      <c r="B69" s="340"/>
      <c r="C69" s="340"/>
      <c r="D69" s="340"/>
      <c r="E69" s="340"/>
      <c r="F69" s="341"/>
      <c r="G69" s="51">
        <v>62</v>
      </c>
      <c r="H69" s="52">
        <v>0</v>
      </c>
      <c r="I69" s="52">
        <v>140150</v>
      </c>
    </row>
    <row r="70" spans="1:9" ht="15" customHeight="1" x14ac:dyDescent="0.25">
      <c r="A70" s="342" t="s">
        <v>198</v>
      </c>
      <c r="B70" s="343"/>
      <c r="C70" s="343"/>
      <c r="D70" s="343"/>
      <c r="E70" s="343"/>
      <c r="F70" s="344"/>
      <c r="G70" s="51">
        <v>63</v>
      </c>
      <c r="H70" s="52">
        <v>261842353</v>
      </c>
      <c r="I70" s="52">
        <v>550142638</v>
      </c>
    </row>
    <row r="71" spans="1:9" ht="15" customHeight="1" x14ac:dyDescent="0.25">
      <c r="A71" s="345" t="s">
        <v>199</v>
      </c>
      <c r="B71" s="346"/>
      <c r="C71" s="346"/>
      <c r="D71" s="346"/>
      <c r="E71" s="346"/>
      <c r="F71" s="347"/>
      <c r="G71" s="51">
        <v>64</v>
      </c>
      <c r="H71" s="52">
        <v>25309119</v>
      </c>
      <c r="I71" s="52">
        <v>20339193</v>
      </c>
    </row>
    <row r="72" spans="1:9" ht="15" customHeight="1" x14ac:dyDescent="0.25">
      <c r="A72" s="348" t="s">
        <v>200</v>
      </c>
      <c r="B72" s="349"/>
      <c r="C72" s="349"/>
      <c r="D72" s="349"/>
      <c r="E72" s="349"/>
      <c r="F72" s="350"/>
      <c r="G72" s="53">
        <v>65</v>
      </c>
      <c r="H72" s="54">
        <f>H8+H9+H44+H71</f>
        <v>5668945486</v>
      </c>
      <c r="I72" s="54">
        <f>I8+I9+I44+I71</f>
        <v>6495302583</v>
      </c>
    </row>
    <row r="73" spans="1:9" ht="15" customHeight="1" x14ac:dyDescent="0.25">
      <c r="A73" s="334" t="s">
        <v>201</v>
      </c>
      <c r="B73" s="335"/>
      <c r="C73" s="335"/>
      <c r="D73" s="335"/>
      <c r="E73" s="335"/>
      <c r="F73" s="336"/>
      <c r="G73" s="56">
        <v>66</v>
      </c>
      <c r="H73" s="57">
        <v>58014172</v>
      </c>
      <c r="I73" s="57">
        <v>54355927</v>
      </c>
    </row>
    <row r="74" spans="1:9" x14ac:dyDescent="0.25">
      <c r="A74" s="337" t="s">
        <v>202</v>
      </c>
      <c r="B74" s="338"/>
      <c r="C74" s="338"/>
      <c r="D74" s="338"/>
      <c r="E74" s="338"/>
      <c r="F74" s="338"/>
      <c r="G74" s="338"/>
      <c r="H74" s="338"/>
      <c r="I74" s="338"/>
    </row>
    <row r="75" spans="1:9" ht="15" customHeight="1" x14ac:dyDescent="0.25">
      <c r="A75" s="330" t="s">
        <v>203</v>
      </c>
      <c r="B75" s="330"/>
      <c r="C75" s="330"/>
      <c r="D75" s="330"/>
      <c r="E75" s="330"/>
      <c r="F75" s="330"/>
      <c r="G75" s="53">
        <v>67</v>
      </c>
      <c r="H75" s="54">
        <f>H76+H77+H78+H84+H85+H89+H92+H95</f>
        <v>2758532748</v>
      </c>
      <c r="I75" s="54">
        <f>I76+I77+I78+I84+I85+I89+I92+I95</f>
        <v>3219069759</v>
      </c>
    </row>
    <row r="76" spans="1:9" ht="15" customHeight="1" x14ac:dyDescent="0.25">
      <c r="A76" s="333" t="s">
        <v>204</v>
      </c>
      <c r="B76" s="333"/>
      <c r="C76" s="333"/>
      <c r="D76" s="333"/>
      <c r="E76" s="333"/>
      <c r="F76" s="333"/>
      <c r="G76" s="51">
        <v>68</v>
      </c>
      <c r="H76" s="52">
        <v>1672021210</v>
      </c>
      <c r="I76" s="52">
        <v>1672021210</v>
      </c>
    </row>
    <row r="77" spans="1:9" ht="15" customHeight="1" x14ac:dyDescent="0.25">
      <c r="A77" s="333" t="s">
        <v>205</v>
      </c>
      <c r="B77" s="333"/>
      <c r="C77" s="333"/>
      <c r="D77" s="333"/>
      <c r="E77" s="333"/>
      <c r="F77" s="333"/>
      <c r="G77" s="51">
        <v>69</v>
      </c>
      <c r="H77" s="52">
        <v>5304283</v>
      </c>
      <c r="I77" s="52">
        <f>5710563-487131</f>
        <v>5223432</v>
      </c>
    </row>
    <row r="78" spans="1:9" ht="15" customHeight="1" x14ac:dyDescent="0.25">
      <c r="A78" s="332" t="s">
        <v>206</v>
      </c>
      <c r="B78" s="332"/>
      <c r="C78" s="332"/>
      <c r="D78" s="332"/>
      <c r="E78" s="332"/>
      <c r="F78" s="332"/>
      <c r="G78" s="53">
        <v>70</v>
      </c>
      <c r="H78" s="54">
        <f>SUM(H79:H83)</f>
        <v>94297196</v>
      </c>
      <c r="I78" s="54">
        <f>SUM(I79:I83)</f>
        <v>95998078</v>
      </c>
    </row>
    <row r="79" spans="1:9" ht="15" customHeight="1" x14ac:dyDescent="0.25">
      <c r="A79" s="328" t="s">
        <v>207</v>
      </c>
      <c r="B79" s="328"/>
      <c r="C79" s="328"/>
      <c r="D79" s="328"/>
      <c r="E79" s="328"/>
      <c r="F79" s="328"/>
      <c r="G79" s="51">
        <v>71</v>
      </c>
      <c r="H79" s="52">
        <v>83601061</v>
      </c>
      <c r="I79" s="52">
        <v>83601061</v>
      </c>
    </row>
    <row r="80" spans="1:9" ht="15" customHeight="1" x14ac:dyDescent="0.25">
      <c r="A80" s="328" t="s">
        <v>208</v>
      </c>
      <c r="B80" s="328"/>
      <c r="C80" s="328"/>
      <c r="D80" s="328"/>
      <c r="E80" s="328"/>
      <c r="F80" s="328"/>
      <c r="G80" s="51">
        <v>72</v>
      </c>
      <c r="H80" s="52">
        <v>96815284</v>
      </c>
      <c r="I80" s="52">
        <v>136815284</v>
      </c>
    </row>
    <row r="81" spans="1:9" ht="15" customHeight="1" x14ac:dyDescent="0.25">
      <c r="A81" s="328" t="s">
        <v>209</v>
      </c>
      <c r="B81" s="328"/>
      <c r="C81" s="328"/>
      <c r="D81" s="328"/>
      <c r="E81" s="328"/>
      <c r="F81" s="328"/>
      <c r="G81" s="51">
        <v>73</v>
      </c>
      <c r="H81" s="52">
        <v>-86119149</v>
      </c>
      <c r="I81" s="52">
        <v>-124418267</v>
      </c>
    </row>
    <row r="82" spans="1:9" ht="15" customHeight="1" x14ac:dyDescent="0.25">
      <c r="A82" s="328" t="s">
        <v>210</v>
      </c>
      <c r="B82" s="328"/>
      <c r="C82" s="328"/>
      <c r="D82" s="328"/>
      <c r="E82" s="328"/>
      <c r="F82" s="328"/>
      <c r="G82" s="51">
        <v>74</v>
      </c>
      <c r="H82" s="52">
        <v>0</v>
      </c>
      <c r="I82" s="52">
        <v>0</v>
      </c>
    </row>
    <row r="83" spans="1:9" ht="15" customHeight="1" x14ac:dyDescent="0.25">
      <c r="A83" s="328" t="s">
        <v>211</v>
      </c>
      <c r="B83" s="328"/>
      <c r="C83" s="328"/>
      <c r="D83" s="328"/>
      <c r="E83" s="328"/>
      <c r="F83" s="328"/>
      <c r="G83" s="51">
        <v>75</v>
      </c>
      <c r="H83" s="52">
        <v>0</v>
      </c>
      <c r="I83" s="52">
        <v>0</v>
      </c>
    </row>
    <row r="84" spans="1:9" ht="15" customHeight="1" x14ac:dyDescent="0.25">
      <c r="A84" s="333" t="s">
        <v>212</v>
      </c>
      <c r="B84" s="333"/>
      <c r="C84" s="333"/>
      <c r="D84" s="333"/>
      <c r="E84" s="333"/>
      <c r="F84" s="333"/>
      <c r="G84" s="51">
        <v>76</v>
      </c>
      <c r="H84" s="52">
        <v>0</v>
      </c>
      <c r="I84" s="52">
        <v>0</v>
      </c>
    </row>
    <row r="85" spans="1:9" ht="15" customHeight="1" x14ac:dyDescent="0.25">
      <c r="A85" s="332" t="s">
        <v>213</v>
      </c>
      <c r="B85" s="332"/>
      <c r="C85" s="332"/>
      <c r="D85" s="332"/>
      <c r="E85" s="332"/>
      <c r="F85" s="332"/>
      <c r="G85" s="53">
        <v>77</v>
      </c>
      <c r="H85" s="54">
        <f>H86+H87+H88</f>
        <v>905282</v>
      </c>
      <c r="I85" s="54">
        <f>I86+I87+I88</f>
        <v>61474</v>
      </c>
    </row>
    <row r="86" spans="1:9" ht="15" customHeight="1" x14ac:dyDescent="0.25">
      <c r="A86" s="328" t="s">
        <v>214</v>
      </c>
      <c r="B86" s="328"/>
      <c r="C86" s="328"/>
      <c r="D86" s="328"/>
      <c r="E86" s="328"/>
      <c r="F86" s="328"/>
      <c r="G86" s="51">
        <v>78</v>
      </c>
      <c r="H86" s="52">
        <v>905282</v>
      </c>
      <c r="I86" s="52">
        <v>61474</v>
      </c>
    </row>
    <row r="87" spans="1:9" ht="15" customHeight="1" x14ac:dyDescent="0.25">
      <c r="A87" s="328" t="s">
        <v>215</v>
      </c>
      <c r="B87" s="328"/>
      <c r="C87" s="328"/>
      <c r="D87" s="328"/>
      <c r="E87" s="328"/>
      <c r="F87" s="328"/>
      <c r="G87" s="51">
        <v>79</v>
      </c>
      <c r="H87" s="52">
        <v>0</v>
      </c>
      <c r="I87" s="52">
        <v>0</v>
      </c>
    </row>
    <row r="88" spans="1:9" ht="15" customHeight="1" x14ac:dyDescent="0.25">
      <c r="A88" s="328" t="s">
        <v>216</v>
      </c>
      <c r="B88" s="328"/>
      <c r="C88" s="328"/>
      <c r="D88" s="328"/>
      <c r="E88" s="328"/>
      <c r="F88" s="328"/>
      <c r="G88" s="51">
        <v>80</v>
      </c>
      <c r="H88" s="52">
        <v>0</v>
      </c>
      <c r="I88" s="52">
        <v>0</v>
      </c>
    </row>
    <row r="89" spans="1:9" ht="15" customHeight="1" x14ac:dyDescent="0.25">
      <c r="A89" s="332" t="s">
        <v>217</v>
      </c>
      <c r="B89" s="332"/>
      <c r="C89" s="332"/>
      <c r="D89" s="332"/>
      <c r="E89" s="332"/>
      <c r="F89" s="332"/>
      <c r="G89" s="53">
        <v>81</v>
      </c>
      <c r="H89" s="54">
        <f>H90-H91</f>
        <v>348674430</v>
      </c>
      <c r="I89" s="54">
        <f>I90-I91</f>
        <v>430206412</v>
      </c>
    </row>
    <row r="90" spans="1:9" ht="15" customHeight="1" x14ac:dyDescent="0.25">
      <c r="A90" s="328" t="s">
        <v>218</v>
      </c>
      <c r="B90" s="328"/>
      <c r="C90" s="328"/>
      <c r="D90" s="328"/>
      <c r="E90" s="328"/>
      <c r="F90" s="328"/>
      <c r="G90" s="51">
        <v>82</v>
      </c>
      <c r="H90" s="52">
        <v>348674430</v>
      </c>
      <c r="I90" s="52">
        <f>429719281+487131</f>
        <v>430206412</v>
      </c>
    </row>
    <row r="91" spans="1:9" ht="15" customHeight="1" x14ac:dyDescent="0.25">
      <c r="A91" s="328" t="s">
        <v>219</v>
      </c>
      <c r="B91" s="328"/>
      <c r="C91" s="328"/>
      <c r="D91" s="328"/>
      <c r="E91" s="328"/>
      <c r="F91" s="328"/>
      <c r="G91" s="51">
        <v>83</v>
      </c>
      <c r="H91" s="58">
        <v>0</v>
      </c>
      <c r="I91" s="58">
        <v>0</v>
      </c>
    </row>
    <row r="92" spans="1:9" ht="15" customHeight="1" x14ac:dyDescent="0.25">
      <c r="A92" s="332" t="s">
        <v>220</v>
      </c>
      <c r="B92" s="332"/>
      <c r="C92" s="332"/>
      <c r="D92" s="332"/>
      <c r="E92" s="332"/>
      <c r="F92" s="332"/>
      <c r="G92" s="53">
        <v>84</v>
      </c>
      <c r="H92" s="54">
        <f>H93-H94</f>
        <v>235337282</v>
      </c>
      <c r="I92" s="54">
        <f>I93-I94</f>
        <v>284535940</v>
      </c>
    </row>
    <row r="93" spans="1:9" ht="15" customHeight="1" x14ac:dyDescent="0.25">
      <c r="A93" s="328" t="s">
        <v>221</v>
      </c>
      <c r="B93" s="328"/>
      <c r="C93" s="328"/>
      <c r="D93" s="328"/>
      <c r="E93" s="328"/>
      <c r="F93" s="328"/>
      <c r="G93" s="51">
        <v>85</v>
      </c>
      <c r="H93" s="52">
        <v>235337282</v>
      </c>
      <c r="I93" s="52">
        <v>284535940</v>
      </c>
    </row>
    <row r="94" spans="1:9" ht="15" customHeight="1" x14ac:dyDescent="0.25">
      <c r="A94" s="328" t="s">
        <v>222</v>
      </c>
      <c r="B94" s="328"/>
      <c r="C94" s="328"/>
      <c r="D94" s="328"/>
      <c r="E94" s="328"/>
      <c r="F94" s="328"/>
      <c r="G94" s="51">
        <v>86</v>
      </c>
      <c r="H94" s="52">
        <v>0</v>
      </c>
      <c r="I94" s="52">
        <v>0</v>
      </c>
    </row>
    <row r="95" spans="1:9" ht="15" customHeight="1" x14ac:dyDescent="0.25">
      <c r="A95" s="333" t="s">
        <v>223</v>
      </c>
      <c r="B95" s="333"/>
      <c r="C95" s="333"/>
      <c r="D95" s="333"/>
      <c r="E95" s="333"/>
      <c r="F95" s="333"/>
      <c r="G95" s="51">
        <v>87</v>
      </c>
      <c r="H95" s="52">
        <v>401993065</v>
      </c>
      <c r="I95" s="52">
        <v>731023213</v>
      </c>
    </row>
    <row r="96" spans="1:9" ht="15" customHeight="1" x14ac:dyDescent="0.25">
      <c r="A96" s="330" t="s">
        <v>224</v>
      </c>
      <c r="B96" s="330"/>
      <c r="C96" s="330"/>
      <c r="D96" s="330"/>
      <c r="E96" s="330"/>
      <c r="F96" s="330"/>
      <c r="G96" s="53">
        <v>88</v>
      </c>
      <c r="H96" s="54">
        <f>SUM(H97:H102)</f>
        <v>127787632</v>
      </c>
      <c r="I96" s="54">
        <f>SUM(I97:I102)</f>
        <v>125529523</v>
      </c>
    </row>
    <row r="97" spans="1:9" ht="15" customHeight="1" x14ac:dyDescent="0.25">
      <c r="A97" s="328" t="s">
        <v>225</v>
      </c>
      <c r="B97" s="328"/>
      <c r="C97" s="328"/>
      <c r="D97" s="328"/>
      <c r="E97" s="328"/>
      <c r="F97" s="328"/>
      <c r="G97" s="51">
        <v>89</v>
      </c>
      <c r="H97" s="52">
        <v>10114484</v>
      </c>
      <c r="I97" s="52">
        <v>13875517</v>
      </c>
    </row>
    <row r="98" spans="1:9" ht="15" customHeight="1" x14ac:dyDescent="0.25">
      <c r="A98" s="328" t="s">
        <v>226</v>
      </c>
      <c r="B98" s="328"/>
      <c r="C98" s="328"/>
      <c r="D98" s="328"/>
      <c r="E98" s="328"/>
      <c r="F98" s="328"/>
      <c r="G98" s="51">
        <v>90</v>
      </c>
      <c r="H98" s="52">
        <v>0</v>
      </c>
      <c r="I98" s="52">
        <v>0</v>
      </c>
    </row>
    <row r="99" spans="1:9" ht="15" customHeight="1" x14ac:dyDescent="0.25">
      <c r="A99" s="328" t="s">
        <v>227</v>
      </c>
      <c r="B99" s="328"/>
      <c r="C99" s="328"/>
      <c r="D99" s="328"/>
      <c r="E99" s="328"/>
      <c r="F99" s="328"/>
      <c r="G99" s="51">
        <v>91</v>
      </c>
      <c r="H99" s="52">
        <v>67197172</v>
      </c>
      <c r="I99" s="52">
        <v>51607209</v>
      </c>
    </row>
    <row r="100" spans="1:9" ht="15" customHeight="1" x14ac:dyDescent="0.25">
      <c r="A100" s="328" t="s">
        <v>228</v>
      </c>
      <c r="B100" s="328"/>
      <c r="C100" s="328"/>
      <c r="D100" s="328"/>
      <c r="E100" s="328"/>
      <c r="F100" s="328"/>
      <c r="G100" s="51">
        <v>92</v>
      </c>
      <c r="H100" s="52">
        <v>0</v>
      </c>
      <c r="I100" s="52">
        <v>0</v>
      </c>
    </row>
    <row r="101" spans="1:9" ht="15" customHeight="1" x14ac:dyDescent="0.25">
      <c r="A101" s="328" t="s">
        <v>229</v>
      </c>
      <c r="B101" s="328"/>
      <c r="C101" s="328"/>
      <c r="D101" s="328"/>
      <c r="E101" s="328"/>
      <c r="F101" s="328"/>
      <c r="G101" s="51">
        <v>93</v>
      </c>
      <c r="H101" s="52">
        <v>0</v>
      </c>
      <c r="I101" s="52">
        <v>0</v>
      </c>
    </row>
    <row r="102" spans="1:9" ht="15" customHeight="1" x14ac:dyDescent="0.25">
      <c r="A102" s="328" t="s">
        <v>230</v>
      </c>
      <c r="B102" s="328"/>
      <c r="C102" s="328"/>
      <c r="D102" s="328"/>
      <c r="E102" s="328"/>
      <c r="F102" s="328"/>
      <c r="G102" s="51">
        <v>94</v>
      </c>
      <c r="H102" s="52">
        <v>50475976</v>
      </c>
      <c r="I102" s="52">
        <v>60046797</v>
      </c>
    </row>
    <row r="103" spans="1:9" ht="15" customHeight="1" x14ac:dyDescent="0.25">
      <c r="A103" s="330" t="s">
        <v>231</v>
      </c>
      <c r="B103" s="330"/>
      <c r="C103" s="330"/>
      <c r="D103" s="330"/>
      <c r="E103" s="330"/>
      <c r="F103" s="330"/>
      <c r="G103" s="53">
        <v>95</v>
      </c>
      <c r="H103" s="54">
        <f>SUM(H104:H114)</f>
        <v>2281608369</v>
      </c>
      <c r="I103" s="54">
        <f>SUM(I104:I114)</f>
        <v>2546866358</v>
      </c>
    </row>
    <row r="104" spans="1:9" ht="15" customHeight="1" x14ac:dyDescent="0.25">
      <c r="A104" s="328" t="s">
        <v>232</v>
      </c>
      <c r="B104" s="328"/>
      <c r="C104" s="328"/>
      <c r="D104" s="328"/>
      <c r="E104" s="328"/>
      <c r="F104" s="328"/>
      <c r="G104" s="51">
        <v>96</v>
      </c>
      <c r="H104" s="52">
        <v>0</v>
      </c>
      <c r="I104" s="52">
        <v>0</v>
      </c>
    </row>
    <row r="105" spans="1:9" ht="15" customHeight="1" x14ac:dyDescent="0.25">
      <c r="A105" s="328" t="s">
        <v>233</v>
      </c>
      <c r="B105" s="328"/>
      <c r="C105" s="328"/>
      <c r="D105" s="328"/>
      <c r="E105" s="328"/>
      <c r="F105" s="328"/>
      <c r="G105" s="51">
        <v>97</v>
      </c>
      <c r="H105" s="52">
        <v>0</v>
      </c>
      <c r="I105" s="52">
        <v>0</v>
      </c>
    </row>
    <row r="106" spans="1:9" ht="15" customHeight="1" x14ac:dyDescent="0.25">
      <c r="A106" s="328" t="s">
        <v>234</v>
      </c>
      <c r="B106" s="328"/>
      <c r="C106" s="328"/>
      <c r="D106" s="328"/>
      <c r="E106" s="328"/>
      <c r="F106" s="328"/>
      <c r="G106" s="51">
        <v>98</v>
      </c>
      <c r="H106" s="52">
        <v>0</v>
      </c>
      <c r="I106" s="52">
        <v>0</v>
      </c>
    </row>
    <row r="107" spans="1:9" ht="21.4" customHeight="1" x14ac:dyDescent="0.25">
      <c r="A107" s="328" t="s">
        <v>235</v>
      </c>
      <c r="B107" s="328"/>
      <c r="C107" s="328"/>
      <c r="D107" s="328"/>
      <c r="E107" s="328"/>
      <c r="F107" s="328"/>
      <c r="G107" s="51">
        <v>99</v>
      </c>
      <c r="H107" s="52">
        <v>0</v>
      </c>
      <c r="I107" s="52">
        <v>0</v>
      </c>
    </row>
    <row r="108" spans="1:9" ht="15" customHeight="1" x14ac:dyDescent="0.25">
      <c r="A108" s="328" t="s">
        <v>236</v>
      </c>
      <c r="B108" s="328"/>
      <c r="C108" s="328"/>
      <c r="D108" s="328"/>
      <c r="E108" s="328"/>
      <c r="F108" s="328"/>
      <c r="G108" s="51">
        <v>100</v>
      </c>
      <c r="H108" s="52">
        <v>8943000</v>
      </c>
      <c r="I108" s="52">
        <v>2652000</v>
      </c>
    </row>
    <row r="109" spans="1:9" ht="15" customHeight="1" x14ac:dyDescent="0.25">
      <c r="A109" s="328" t="s">
        <v>237</v>
      </c>
      <c r="B109" s="328"/>
      <c r="C109" s="328"/>
      <c r="D109" s="328"/>
      <c r="E109" s="328"/>
      <c r="F109" s="328"/>
      <c r="G109" s="51">
        <v>101</v>
      </c>
      <c r="H109" s="52">
        <v>2198942318</v>
      </c>
      <c r="I109" s="52">
        <v>2443662677</v>
      </c>
    </row>
    <row r="110" spans="1:9" ht="15" customHeight="1" x14ac:dyDescent="0.25">
      <c r="A110" s="328" t="s">
        <v>238</v>
      </c>
      <c r="B110" s="328"/>
      <c r="C110" s="328"/>
      <c r="D110" s="328"/>
      <c r="E110" s="328"/>
      <c r="F110" s="328"/>
      <c r="G110" s="51">
        <v>102</v>
      </c>
      <c r="H110" s="52">
        <v>0</v>
      </c>
      <c r="I110" s="52">
        <v>0</v>
      </c>
    </row>
    <row r="111" spans="1:9" ht="15" customHeight="1" x14ac:dyDescent="0.25">
      <c r="A111" s="328" t="s">
        <v>239</v>
      </c>
      <c r="B111" s="328"/>
      <c r="C111" s="328"/>
      <c r="D111" s="328"/>
      <c r="E111" s="328"/>
      <c r="F111" s="328"/>
      <c r="G111" s="51">
        <v>103</v>
      </c>
      <c r="H111" s="52">
        <v>0</v>
      </c>
      <c r="I111" s="52">
        <v>0</v>
      </c>
    </row>
    <row r="112" spans="1:9" ht="15" customHeight="1" x14ac:dyDescent="0.25">
      <c r="A112" s="328" t="s">
        <v>240</v>
      </c>
      <c r="B112" s="328"/>
      <c r="C112" s="328"/>
      <c r="D112" s="328"/>
      <c r="E112" s="328"/>
      <c r="F112" s="328"/>
      <c r="G112" s="51">
        <v>104</v>
      </c>
      <c r="H112" s="52">
        <v>0</v>
      </c>
      <c r="I112" s="52">
        <v>0</v>
      </c>
    </row>
    <row r="113" spans="1:9" ht="15" customHeight="1" x14ac:dyDescent="0.25">
      <c r="A113" s="328" t="s">
        <v>241</v>
      </c>
      <c r="B113" s="328"/>
      <c r="C113" s="328"/>
      <c r="D113" s="328"/>
      <c r="E113" s="328"/>
      <c r="F113" s="328"/>
      <c r="G113" s="51">
        <v>105</v>
      </c>
      <c r="H113" s="52">
        <v>5161574</v>
      </c>
      <c r="I113" s="52">
        <v>37505640</v>
      </c>
    </row>
    <row r="114" spans="1:9" ht="15" customHeight="1" x14ac:dyDescent="0.25">
      <c r="A114" s="328" t="s">
        <v>242</v>
      </c>
      <c r="B114" s="328"/>
      <c r="C114" s="328"/>
      <c r="D114" s="328"/>
      <c r="E114" s="328"/>
      <c r="F114" s="328"/>
      <c r="G114" s="51">
        <v>106</v>
      </c>
      <c r="H114" s="55">
        <v>68561477</v>
      </c>
      <c r="I114" s="55">
        <v>63046041</v>
      </c>
    </row>
    <row r="115" spans="1:9" ht="15" customHeight="1" x14ac:dyDescent="0.25">
      <c r="A115" s="330" t="s">
        <v>243</v>
      </c>
      <c r="B115" s="330"/>
      <c r="C115" s="330"/>
      <c r="D115" s="330"/>
      <c r="E115" s="330"/>
      <c r="F115" s="330"/>
      <c r="G115" s="53">
        <v>107</v>
      </c>
      <c r="H115" s="54">
        <f>SUM(H116:H129)</f>
        <v>424603584</v>
      </c>
      <c r="I115" s="54">
        <f>SUM(I116:I129)</f>
        <v>526341998</v>
      </c>
    </row>
    <row r="116" spans="1:9" ht="15" customHeight="1" x14ac:dyDescent="0.25">
      <c r="A116" s="328" t="s">
        <v>244</v>
      </c>
      <c r="B116" s="328"/>
      <c r="C116" s="328"/>
      <c r="D116" s="328"/>
      <c r="E116" s="328"/>
      <c r="F116" s="328"/>
      <c r="G116" s="51">
        <v>108</v>
      </c>
      <c r="H116" s="52">
        <v>10277</v>
      </c>
      <c r="I116" s="52">
        <v>23725</v>
      </c>
    </row>
    <row r="117" spans="1:9" ht="15" customHeight="1" x14ac:dyDescent="0.25">
      <c r="A117" s="328" t="s">
        <v>233</v>
      </c>
      <c r="B117" s="328"/>
      <c r="C117" s="328"/>
      <c r="D117" s="328"/>
      <c r="E117" s="328"/>
      <c r="F117" s="328"/>
      <c r="G117" s="51">
        <v>109</v>
      </c>
      <c r="H117" s="52">
        <v>0</v>
      </c>
      <c r="I117" s="52">
        <v>0</v>
      </c>
    </row>
    <row r="118" spans="1:9" ht="15" customHeight="1" x14ac:dyDescent="0.25">
      <c r="A118" s="328" t="s">
        <v>234</v>
      </c>
      <c r="B118" s="328"/>
      <c r="C118" s="328"/>
      <c r="D118" s="328"/>
      <c r="E118" s="328"/>
      <c r="F118" s="328"/>
      <c r="G118" s="51">
        <v>110</v>
      </c>
      <c r="H118" s="52">
        <v>0</v>
      </c>
      <c r="I118" s="52">
        <v>0</v>
      </c>
    </row>
    <row r="119" spans="1:9" ht="21.4" customHeight="1" x14ac:dyDescent="0.25">
      <c r="A119" s="328" t="s">
        <v>245</v>
      </c>
      <c r="B119" s="328"/>
      <c r="C119" s="328"/>
      <c r="D119" s="328"/>
      <c r="E119" s="328"/>
      <c r="F119" s="328"/>
      <c r="G119" s="51">
        <v>111</v>
      </c>
      <c r="H119" s="52">
        <v>0</v>
      </c>
      <c r="I119" s="52">
        <v>0</v>
      </c>
    </row>
    <row r="120" spans="1:9" ht="15" customHeight="1" x14ac:dyDescent="0.25">
      <c r="A120" s="328" t="s">
        <v>236</v>
      </c>
      <c r="B120" s="328"/>
      <c r="C120" s="328"/>
      <c r="D120" s="328"/>
      <c r="E120" s="328"/>
      <c r="F120" s="328"/>
      <c r="G120" s="51">
        <v>112</v>
      </c>
      <c r="H120" s="52">
        <v>103000</v>
      </c>
      <c r="I120" s="52">
        <v>2755000</v>
      </c>
    </row>
    <row r="121" spans="1:9" ht="15" customHeight="1" x14ac:dyDescent="0.25">
      <c r="A121" s="328" t="s">
        <v>237</v>
      </c>
      <c r="B121" s="328"/>
      <c r="C121" s="328"/>
      <c r="D121" s="328"/>
      <c r="E121" s="328"/>
      <c r="F121" s="328"/>
      <c r="G121" s="51">
        <v>113</v>
      </c>
      <c r="H121" s="52">
        <v>227143740</v>
      </c>
      <c r="I121" s="52">
        <v>285262246</v>
      </c>
    </row>
    <row r="122" spans="1:9" ht="15" customHeight="1" x14ac:dyDescent="0.25">
      <c r="A122" s="328" t="s">
        <v>246</v>
      </c>
      <c r="B122" s="328"/>
      <c r="C122" s="328"/>
      <c r="D122" s="328"/>
      <c r="E122" s="328"/>
      <c r="F122" s="328"/>
      <c r="G122" s="51">
        <v>114</v>
      </c>
      <c r="H122" s="52">
        <v>38933044</v>
      </c>
      <c r="I122" s="52">
        <v>38363694</v>
      </c>
    </row>
    <row r="123" spans="1:9" ht="15" customHeight="1" x14ac:dyDescent="0.25">
      <c r="A123" s="328" t="s">
        <v>239</v>
      </c>
      <c r="B123" s="328"/>
      <c r="C123" s="328"/>
      <c r="D123" s="328"/>
      <c r="E123" s="328"/>
      <c r="F123" s="328"/>
      <c r="G123" s="51">
        <v>115</v>
      </c>
      <c r="H123" s="52">
        <v>112880125</v>
      </c>
      <c r="I123" s="52">
        <v>145722270</v>
      </c>
    </row>
    <row r="124" spans="1:9" ht="15" customHeight="1" x14ac:dyDescent="0.25">
      <c r="A124" s="328" t="s">
        <v>247</v>
      </c>
      <c r="B124" s="328"/>
      <c r="C124" s="328"/>
      <c r="D124" s="328"/>
      <c r="E124" s="328"/>
      <c r="F124" s="328"/>
      <c r="G124" s="51">
        <v>116</v>
      </c>
      <c r="H124" s="52">
        <v>0</v>
      </c>
      <c r="I124" s="52">
        <v>0</v>
      </c>
    </row>
    <row r="125" spans="1:9" ht="15" customHeight="1" x14ac:dyDescent="0.25">
      <c r="A125" s="328" t="s">
        <v>248</v>
      </c>
      <c r="B125" s="328"/>
      <c r="C125" s="328"/>
      <c r="D125" s="328"/>
      <c r="E125" s="328"/>
      <c r="F125" s="328"/>
      <c r="G125" s="51">
        <v>117</v>
      </c>
      <c r="H125" s="52">
        <v>28375076</v>
      </c>
      <c r="I125" s="52">
        <v>29133042</v>
      </c>
    </row>
    <row r="126" spans="1:9" ht="15" customHeight="1" x14ac:dyDescent="0.25">
      <c r="A126" s="328" t="s">
        <v>249</v>
      </c>
      <c r="B126" s="328"/>
      <c r="C126" s="328"/>
      <c r="D126" s="328"/>
      <c r="E126" s="328"/>
      <c r="F126" s="328"/>
      <c r="G126" s="51">
        <v>118</v>
      </c>
      <c r="H126" s="52">
        <v>11768990</v>
      </c>
      <c r="I126" s="52">
        <v>12309349</v>
      </c>
    </row>
    <row r="127" spans="1:9" ht="15" customHeight="1" x14ac:dyDescent="0.25">
      <c r="A127" s="328" t="s">
        <v>250</v>
      </c>
      <c r="B127" s="328"/>
      <c r="C127" s="328"/>
      <c r="D127" s="328"/>
      <c r="E127" s="328"/>
      <c r="F127" s="328"/>
      <c r="G127" s="51">
        <v>119</v>
      </c>
      <c r="H127" s="52">
        <v>250516</v>
      </c>
      <c r="I127" s="52">
        <v>389276</v>
      </c>
    </row>
    <row r="128" spans="1:9" ht="15" customHeight="1" x14ac:dyDescent="0.25">
      <c r="A128" s="328" t="s">
        <v>251</v>
      </c>
      <c r="B128" s="328"/>
      <c r="C128" s="328"/>
      <c r="D128" s="328"/>
      <c r="E128" s="328"/>
      <c r="F128" s="328"/>
      <c r="G128" s="51">
        <v>120</v>
      </c>
      <c r="H128" s="52">
        <v>0</v>
      </c>
      <c r="I128" s="52">
        <v>0</v>
      </c>
    </row>
    <row r="129" spans="1:9" ht="15" customHeight="1" x14ac:dyDescent="0.25">
      <c r="A129" s="328" t="s">
        <v>252</v>
      </c>
      <c r="B129" s="328"/>
      <c r="C129" s="328"/>
      <c r="D129" s="328"/>
      <c r="E129" s="328"/>
      <c r="F129" s="328"/>
      <c r="G129" s="51">
        <v>121</v>
      </c>
      <c r="H129" s="52">
        <v>5138816</v>
      </c>
      <c r="I129" s="52">
        <v>12383396</v>
      </c>
    </row>
    <row r="130" spans="1:9" ht="15" customHeight="1" x14ac:dyDescent="0.25">
      <c r="A130" s="329" t="s">
        <v>253</v>
      </c>
      <c r="B130" s="329"/>
      <c r="C130" s="329"/>
      <c r="D130" s="329"/>
      <c r="E130" s="329"/>
      <c r="F130" s="329"/>
      <c r="G130" s="51">
        <v>122</v>
      </c>
      <c r="H130" s="52">
        <v>76413153</v>
      </c>
      <c r="I130" s="52">
        <v>77494945</v>
      </c>
    </row>
    <row r="131" spans="1:9" ht="15" customHeight="1" x14ac:dyDescent="0.25">
      <c r="A131" s="330" t="s">
        <v>254</v>
      </c>
      <c r="B131" s="330"/>
      <c r="C131" s="330"/>
      <c r="D131" s="330"/>
      <c r="E131" s="330"/>
      <c r="F131" s="330"/>
      <c r="G131" s="53">
        <v>123</v>
      </c>
      <c r="H131" s="54">
        <f>H75+H96+H103+H115+H130</f>
        <v>5668945486</v>
      </c>
      <c r="I131" s="54">
        <f>I75+I96+I103+I115+I130</f>
        <v>6495302583</v>
      </c>
    </row>
    <row r="132" spans="1:9" ht="15" customHeight="1" x14ac:dyDescent="0.25">
      <c r="A132" s="331" t="s">
        <v>255</v>
      </c>
      <c r="B132" s="331"/>
      <c r="C132" s="331"/>
      <c r="D132" s="331"/>
      <c r="E132" s="331"/>
      <c r="F132" s="331"/>
      <c r="G132" s="56">
        <v>124</v>
      </c>
      <c r="H132" s="57">
        <v>58014172</v>
      </c>
      <c r="I132" s="57">
        <v>54355927</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dataValidations count="2">
    <dataValidation type="whole" operator="greaterThanOrEqual" allowBlank="1" showInputMessage="1" showErrorMessage="1" errorTitle="Pogrešan upis" error="Dopušten je upis samo pozitivnih cjelobrojnih vrijednosti ili nule" sqref="H8:I73 H90:I91 H76:I76 H93:I94 H96:I132">
      <formula1>0</formula1>
    </dataValidation>
    <dataValidation type="whole" operator="notEqual" allowBlank="1" showInputMessage="1" showErrorMessage="1" errorTitle="Pogrešan upis" error="Dopušten je upis samo cjelobrojnih vrijednosti ili nule" sqref="H77:I89 H75:I75 H92:I92 H95:I95">
      <formula1>999999999999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70" workbookViewId="0">
      <selection activeCell="A87" sqref="A87:I87"/>
    </sheetView>
  </sheetViews>
  <sheetFormatPr defaultRowHeight="15" x14ac:dyDescent="0.25"/>
  <cols>
    <col min="6" max="6" width="12.42578125" customWidth="1"/>
    <col min="8" max="8" width="12.28515625" style="118" bestFit="1" customWidth="1"/>
    <col min="9" max="9" width="16.140625" customWidth="1"/>
  </cols>
  <sheetData>
    <row r="1" spans="1:9" ht="15" customHeight="1" x14ac:dyDescent="0.25">
      <c r="A1" s="402" t="s">
        <v>256</v>
      </c>
      <c r="B1" s="403"/>
      <c r="C1" s="403"/>
      <c r="D1" s="403"/>
      <c r="E1" s="403"/>
      <c r="F1" s="403"/>
      <c r="G1" s="403"/>
      <c r="H1" s="403"/>
      <c r="I1" s="403"/>
    </row>
    <row r="2" spans="1:9" ht="15" customHeight="1" x14ac:dyDescent="0.25">
      <c r="A2" s="404" t="s">
        <v>467</v>
      </c>
      <c r="B2" s="405"/>
      <c r="C2" s="405"/>
      <c r="D2" s="405"/>
      <c r="E2" s="405"/>
      <c r="F2" s="405"/>
      <c r="G2" s="405"/>
      <c r="H2" s="405"/>
      <c r="I2" s="405"/>
    </row>
    <row r="3" spans="1:9" x14ac:dyDescent="0.25">
      <c r="A3" s="406" t="s">
        <v>140</v>
      </c>
      <c r="B3" s="407"/>
      <c r="C3" s="407"/>
      <c r="D3" s="407"/>
      <c r="E3" s="407"/>
      <c r="F3" s="407"/>
      <c r="G3" s="407"/>
      <c r="H3" s="407"/>
      <c r="I3" s="407"/>
    </row>
    <row r="4" spans="1:9" ht="15" customHeight="1" x14ac:dyDescent="0.25">
      <c r="A4" s="408" t="s">
        <v>141</v>
      </c>
      <c r="B4" s="409"/>
      <c r="C4" s="409"/>
      <c r="D4" s="409"/>
      <c r="E4" s="409"/>
      <c r="F4" s="409"/>
      <c r="G4" s="409"/>
      <c r="H4" s="409"/>
      <c r="I4" s="410"/>
    </row>
    <row r="5" spans="1:9" ht="24.75" thickBot="1" x14ac:dyDescent="0.3">
      <c r="A5" s="411" t="s">
        <v>256</v>
      </c>
      <c r="B5" s="412"/>
      <c r="C5" s="412"/>
      <c r="D5" s="412"/>
      <c r="E5" s="412"/>
      <c r="F5" s="412"/>
      <c r="G5" s="59" t="s">
        <v>257</v>
      </c>
      <c r="H5" s="109" t="s">
        <v>258</v>
      </c>
      <c r="I5" s="105" t="s">
        <v>258</v>
      </c>
    </row>
    <row r="6" spans="1:9" x14ac:dyDescent="0.25">
      <c r="A6" s="413">
        <v>1</v>
      </c>
      <c r="B6" s="370"/>
      <c r="C6" s="370"/>
      <c r="D6" s="370"/>
      <c r="E6" s="370"/>
      <c r="F6" s="371"/>
      <c r="G6" s="110">
        <v>2</v>
      </c>
      <c r="H6" s="111">
        <v>3</v>
      </c>
      <c r="I6" s="111">
        <v>4</v>
      </c>
    </row>
    <row r="7" spans="1:9" ht="15" customHeight="1" x14ac:dyDescent="0.25">
      <c r="A7" s="399" t="s">
        <v>259</v>
      </c>
      <c r="B7" s="400"/>
      <c r="C7" s="400"/>
      <c r="D7" s="400"/>
      <c r="E7" s="400"/>
      <c r="F7" s="401"/>
      <c r="G7" s="63">
        <v>125</v>
      </c>
      <c r="H7" s="64">
        <f>SUM(H8:H12)</f>
        <v>1982740515</v>
      </c>
      <c r="I7" s="64">
        <f>SUM(I8:I12)</f>
        <v>2207678790</v>
      </c>
    </row>
    <row r="8" spans="1:9" ht="15" customHeight="1" x14ac:dyDescent="0.25">
      <c r="A8" s="339" t="s">
        <v>260</v>
      </c>
      <c r="B8" s="340"/>
      <c r="C8" s="340"/>
      <c r="D8" s="340"/>
      <c r="E8" s="340"/>
      <c r="F8" s="341"/>
      <c r="G8" s="51">
        <v>126</v>
      </c>
      <c r="H8" s="52">
        <v>0</v>
      </c>
      <c r="I8" s="65">
        <v>0</v>
      </c>
    </row>
    <row r="9" spans="1:9" ht="15" customHeight="1" x14ac:dyDescent="0.25">
      <c r="A9" s="339" t="s">
        <v>261</v>
      </c>
      <c r="B9" s="340"/>
      <c r="C9" s="340"/>
      <c r="D9" s="340"/>
      <c r="E9" s="340"/>
      <c r="F9" s="341"/>
      <c r="G9" s="51">
        <v>127</v>
      </c>
      <c r="H9" s="52">
        <v>1961413631</v>
      </c>
      <c r="I9" s="65">
        <v>2139319744</v>
      </c>
    </row>
    <row r="10" spans="1:9" ht="15" customHeight="1" x14ac:dyDescent="0.25">
      <c r="A10" s="339" t="s">
        <v>262</v>
      </c>
      <c r="B10" s="340"/>
      <c r="C10" s="340"/>
      <c r="D10" s="340"/>
      <c r="E10" s="340"/>
      <c r="F10" s="341"/>
      <c r="G10" s="51">
        <v>128</v>
      </c>
      <c r="H10" s="52">
        <v>361270</v>
      </c>
      <c r="I10" s="65">
        <v>510082</v>
      </c>
    </row>
    <row r="11" spans="1:9" ht="15" customHeight="1" x14ac:dyDescent="0.25">
      <c r="A11" s="339" t="s">
        <v>263</v>
      </c>
      <c r="B11" s="340"/>
      <c r="C11" s="340"/>
      <c r="D11" s="340"/>
      <c r="E11" s="340"/>
      <c r="F11" s="341"/>
      <c r="G11" s="51">
        <v>129</v>
      </c>
      <c r="H11" s="52">
        <v>0</v>
      </c>
      <c r="I11" s="65">
        <v>0</v>
      </c>
    </row>
    <row r="12" spans="1:9" ht="15" customHeight="1" x14ac:dyDescent="0.25">
      <c r="A12" s="339" t="s">
        <v>264</v>
      </c>
      <c r="B12" s="340"/>
      <c r="C12" s="340"/>
      <c r="D12" s="340"/>
      <c r="E12" s="340"/>
      <c r="F12" s="341"/>
      <c r="G12" s="51">
        <v>130</v>
      </c>
      <c r="H12" s="65">
        <v>20965614</v>
      </c>
      <c r="I12" s="65">
        <v>67848964</v>
      </c>
    </row>
    <row r="13" spans="1:9" ht="18.75" customHeight="1" x14ac:dyDescent="0.25">
      <c r="A13" s="414" t="s">
        <v>265</v>
      </c>
      <c r="B13" s="415"/>
      <c r="C13" s="415"/>
      <c r="D13" s="415"/>
      <c r="E13" s="415"/>
      <c r="F13" s="416"/>
      <c r="G13" s="53">
        <v>131</v>
      </c>
      <c r="H13" s="54">
        <f>H14+H15+H19+H23+H24+H25+H28+H35</f>
        <v>1700488117</v>
      </c>
      <c r="I13" s="54">
        <f>I14+I15+I19+I23+I24+I25+I28+I35</f>
        <v>1913825576</v>
      </c>
    </row>
    <row r="14" spans="1:9" ht="15" customHeight="1" x14ac:dyDescent="0.25">
      <c r="A14" s="339" t="s">
        <v>266</v>
      </c>
      <c r="B14" s="340"/>
      <c r="C14" s="340"/>
      <c r="D14" s="340"/>
      <c r="E14" s="340"/>
      <c r="F14" s="341"/>
      <c r="G14" s="51">
        <v>132</v>
      </c>
      <c r="H14" s="52">
        <v>0</v>
      </c>
      <c r="I14" s="52">
        <v>0</v>
      </c>
    </row>
    <row r="15" spans="1:9" ht="15" customHeight="1" x14ac:dyDescent="0.25">
      <c r="A15" s="396" t="s">
        <v>267</v>
      </c>
      <c r="B15" s="397"/>
      <c r="C15" s="397"/>
      <c r="D15" s="397"/>
      <c r="E15" s="397"/>
      <c r="F15" s="398"/>
      <c r="G15" s="53">
        <v>133</v>
      </c>
      <c r="H15" s="54">
        <f>SUM(H16:H18)</f>
        <v>551752686</v>
      </c>
      <c r="I15" s="54">
        <f>SUM(I16:I18)</f>
        <v>609249061</v>
      </c>
    </row>
    <row r="16" spans="1:9" ht="15" customHeight="1" x14ac:dyDescent="0.25">
      <c r="A16" s="393" t="s">
        <v>268</v>
      </c>
      <c r="B16" s="394"/>
      <c r="C16" s="394"/>
      <c r="D16" s="394"/>
      <c r="E16" s="394"/>
      <c r="F16" s="395"/>
      <c r="G16" s="51">
        <v>134</v>
      </c>
      <c r="H16" s="65">
        <v>328353776</v>
      </c>
      <c r="I16" s="65">
        <v>364623025</v>
      </c>
    </row>
    <row r="17" spans="1:9" ht="15" customHeight="1" x14ac:dyDescent="0.25">
      <c r="A17" s="393" t="s">
        <v>269</v>
      </c>
      <c r="B17" s="394"/>
      <c r="C17" s="394"/>
      <c r="D17" s="394"/>
      <c r="E17" s="394"/>
      <c r="F17" s="395"/>
      <c r="G17" s="51">
        <v>135</v>
      </c>
      <c r="H17" s="65">
        <v>3380801</v>
      </c>
      <c r="I17" s="65">
        <v>4812122</v>
      </c>
    </row>
    <row r="18" spans="1:9" ht="15" customHeight="1" x14ac:dyDescent="0.25">
      <c r="A18" s="393" t="s">
        <v>270</v>
      </c>
      <c r="B18" s="394"/>
      <c r="C18" s="394"/>
      <c r="D18" s="394"/>
      <c r="E18" s="394"/>
      <c r="F18" s="395"/>
      <c r="G18" s="51">
        <v>136</v>
      </c>
      <c r="H18" s="65">
        <v>220018109</v>
      </c>
      <c r="I18" s="65">
        <v>239813914</v>
      </c>
    </row>
    <row r="19" spans="1:9" ht="15" customHeight="1" x14ac:dyDescent="0.25">
      <c r="A19" s="396" t="s">
        <v>271</v>
      </c>
      <c r="B19" s="397"/>
      <c r="C19" s="397"/>
      <c r="D19" s="397"/>
      <c r="E19" s="397"/>
      <c r="F19" s="398"/>
      <c r="G19" s="53">
        <v>137</v>
      </c>
      <c r="H19" s="54">
        <f>SUM(H20:H22)</f>
        <v>541614164</v>
      </c>
      <c r="I19" s="54">
        <f>SUM(I20:I22)</f>
        <v>583409043</v>
      </c>
    </row>
    <row r="20" spans="1:9" ht="15" customHeight="1" x14ac:dyDescent="0.25">
      <c r="A20" s="393" t="s">
        <v>272</v>
      </c>
      <c r="B20" s="394"/>
      <c r="C20" s="394"/>
      <c r="D20" s="394"/>
      <c r="E20" s="394"/>
      <c r="F20" s="395"/>
      <c r="G20" s="51">
        <v>138</v>
      </c>
      <c r="H20" s="52">
        <v>331594306</v>
      </c>
      <c r="I20" s="65">
        <v>363407404</v>
      </c>
    </row>
    <row r="21" spans="1:9" ht="15" customHeight="1" x14ac:dyDescent="0.25">
      <c r="A21" s="393" t="s">
        <v>273</v>
      </c>
      <c r="B21" s="394"/>
      <c r="C21" s="394"/>
      <c r="D21" s="394"/>
      <c r="E21" s="394"/>
      <c r="F21" s="395"/>
      <c r="G21" s="51">
        <v>139</v>
      </c>
      <c r="H21" s="52">
        <v>135326315</v>
      </c>
      <c r="I21" s="65">
        <v>144444646</v>
      </c>
    </row>
    <row r="22" spans="1:9" ht="15" customHeight="1" x14ac:dyDescent="0.25">
      <c r="A22" s="393" t="s">
        <v>274</v>
      </c>
      <c r="B22" s="394"/>
      <c r="C22" s="394"/>
      <c r="D22" s="394"/>
      <c r="E22" s="394"/>
      <c r="F22" s="395"/>
      <c r="G22" s="51">
        <v>140</v>
      </c>
      <c r="H22" s="52">
        <v>74693543</v>
      </c>
      <c r="I22" s="65">
        <v>75556993</v>
      </c>
    </row>
    <row r="23" spans="1:9" ht="15" customHeight="1" x14ac:dyDescent="0.25">
      <c r="A23" s="339" t="s">
        <v>275</v>
      </c>
      <c r="B23" s="340"/>
      <c r="C23" s="340"/>
      <c r="D23" s="340"/>
      <c r="E23" s="340"/>
      <c r="F23" s="341"/>
      <c r="G23" s="51">
        <v>141</v>
      </c>
      <c r="H23" s="52">
        <v>410521539</v>
      </c>
      <c r="I23" s="65">
        <v>474514405</v>
      </c>
    </row>
    <row r="24" spans="1:9" ht="15" customHeight="1" x14ac:dyDescent="0.25">
      <c r="A24" s="339" t="s">
        <v>276</v>
      </c>
      <c r="B24" s="340"/>
      <c r="C24" s="340"/>
      <c r="D24" s="340"/>
      <c r="E24" s="340"/>
      <c r="F24" s="341"/>
      <c r="G24" s="51">
        <v>142</v>
      </c>
      <c r="H24" s="65">
        <v>174094246</v>
      </c>
      <c r="I24" s="65">
        <v>197392249</v>
      </c>
    </row>
    <row r="25" spans="1:9" ht="15" customHeight="1" x14ac:dyDescent="0.25">
      <c r="A25" s="396" t="s">
        <v>277</v>
      </c>
      <c r="B25" s="397"/>
      <c r="C25" s="397"/>
      <c r="D25" s="397"/>
      <c r="E25" s="397"/>
      <c r="F25" s="398"/>
      <c r="G25" s="53">
        <v>143</v>
      </c>
      <c r="H25" s="54">
        <f>H26+H27</f>
        <v>385273</v>
      </c>
      <c r="I25" s="54">
        <f>I26+I27</f>
        <v>587773</v>
      </c>
    </row>
    <row r="26" spans="1:9" ht="15" customHeight="1" x14ac:dyDescent="0.25">
      <c r="A26" s="393" t="s">
        <v>278</v>
      </c>
      <c r="B26" s="394"/>
      <c r="C26" s="394"/>
      <c r="D26" s="394"/>
      <c r="E26" s="394"/>
      <c r="F26" s="395"/>
      <c r="G26" s="51">
        <v>144</v>
      </c>
      <c r="H26" s="52">
        <v>0</v>
      </c>
      <c r="I26" s="52">
        <v>0</v>
      </c>
    </row>
    <row r="27" spans="1:9" ht="15" customHeight="1" x14ac:dyDescent="0.25">
      <c r="A27" s="393" t="s">
        <v>279</v>
      </c>
      <c r="B27" s="394"/>
      <c r="C27" s="394"/>
      <c r="D27" s="394"/>
      <c r="E27" s="394"/>
      <c r="F27" s="395"/>
      <c r="G27" s="51">
        <v>145</v>
      </c>
      <c r="H27" s="52">
        <v>385273</v>
      </c>
      <c r="I27" s="65">
        <v>587773</v>
      </c>
    </row>
    <row r="28" spans="1:9" ht="15" customHeight="1" x14ac:dyDescent="0.25">
      <c r="A28" s="396" t="s">
        <v>280</v>
      </c>
      <c r="B28" s="397"/>
      <c r="C28" s="397"/>
      <c r="D28" s="397"/>
      <c r="E28" s="397"/>
      <c r="F28" s="398"/>
      <c r="G28" s="53">
        <v>146</v>
      </c>
      <c r="H28" s="54">
        <f>SUM(H29:H34)</f>
        <v>7126272</v>
      </c>
      <c r="I28" s="54">
        <f>SUM(I29:I34)</f>
        <v>8827807</v>
      </c>
    </row>
    <row r="29" spans="1:9" ht="20.85" customHeight="1" x14ac:dyDescent="0.25">
      <c r="A29" s="393" t="s">
        <v>281</v>
      </c>
      <c r="B29" s="394"/>
      <c r="C29" s="394"/>
      <c r="D29" s="394"/>
      <c r="E29" s="394"/>
      <c r="F29" s="395"/>
      <c r="G29" s="51">
        <v>147</v>
      </c>
      <c r="H29" s="52">
        <v>4409973</v>
      </c>
      <c r="I29" s="65">
        <v>4890058</v>
      </c>
    </row>
    <row r="30" spans="1:9" ht="15" customHeight="1" x14ac:dyDescent="0.25">
      <c r="A30" s="393" t="s">
        <v>282</v>
      </c>
      <c r="B30" s="394"/>
      <c r="C30" s="394"/>
      <c r="D30" s="394"/>
      <c r="E30" s="394"/>
      <c r="F30" s="395"/>
      <c r="G30" s="51">
        <v>148</v>
      </c>
      <c r="H30" s="52">
        <v>0</v>
      </c>
      <c r="I30" s="65">
        <v>0</v>
      </c>
    </row>
    <row r="31" spans="1:9" ht="15" customHeight="1" x14ac:dyDescent="0.25">
      <c r="A31" s="393" t="s">
        <v>283</v>
      </c>
      <c r="B31" s="394"/>
      <c r="C31" s="394"/>
      <c r="D31" s="394"/>
      <c r="E31" s="394"/>
      <c r="F31" s="395"/>
      <c r="G31" s="51">
        <v>149</v>
      </c>
      <c r="H31" s="52">
        <v>2688556</v>
      </c>
      <c r="I31" s="65">
        <v>3937749</v>
      </c>
    </row>
    <row r="32" spans="1:9" ht="15" customHeight="1" x14ac:dyDescent="0.25">
      <c r="A32" s="393" t="s">
        <v>284</v>
      </c>
      <c r="B32" s="394"/>
      <c r="C32" s="394"/>
      <c r="D32" s="394"/>
      <c r="E32" s="394"/>
      <c r="F32" s="395"/>
      <c r="G32" s="51">
        <v>150</v>
      </c>
      <c r="H32" s="52">
        <v>0</v>
      </c>
      <c r="I32" s="65">
        <v>0</v>
      </c>
    </row>
    <row r="33" spans="1:9" ht="15" customHeight="1" x14ac:dyDescent="0.25">
      <c r="A33" s="393" t="s">
        <v>285</v>
      </c>
      <c r="B33" s="394"/>
      <c r="C33" s="394"/>
      <c r="D33" s="394"/>
      <c r="E33" s="394"/>
      <c r="F33" s="395"/>
      <c r="G33" s="51">
        <v>151</v>
      </c>
      <c r="H33" s="52">
        <v>0</v>
      </c>
      <c r="I33" s="65">
        <v>0</v>
      </c>
    </row>
    <row r="34" spans="1:9" ht="15" customHeight="1" x14ac:dyDescent="0.25">
      <c r="A34" s="393" t="s">
        <v>286</v>
      </c>
      <c r="B34" s="394"/>
      <c r="C34" s="394"/>
      <c r="D34" s="394"/>
      <c r="E34" s="394"/>
      <c r="F34" s="395"/>
      <c r="G34" s="51">
        <v>152</v>
      </c>
      <c r="H34" s="52">
        <v>27743</v>
      </c>
      <c r="I34" s="65">
        <v>0</v>
      </c>
    </row>
    <row r="35" spans="1:9" ht="15" customHeight="1" x14ac:dyDescent="0.25">
      <c r="A35" s="339" t="s">
        <v>287</v>
      </c>
      <c r="B35" s="340"/>
      <c r="C35" s="340"/>
      <c r="D35" s="340"/>
      <c r="E35" s="340"/>
      <c r="F35" s="341"/>
      <c r="G35" s="51">
        <v>153</v>
      </c>
      <c r="H35" s="65">
        <v>14993937</v>
      </c>
      <c r="I35" s="65">
        <v>39845238</v>
      </c>
    </row>
    <row r="36" spans="1:9" ht="15" customHeight="1" x14ac:dyDescent="0.25">
      <c r="A36" s="330" t="s">
        <v>288</v>
      </c>
      <c r="B36" s="330"/>
      <c r="C36" s="330"/>
      <c r="D36" s="330"/>
      <c r="E36" s="330"/>
      <c r="F36" s="330"/>
      <c r="G36" s="53">
        <v>154</v>
      </c>
      <c r="H36" s="54">
        <f>SUM(H37:H46)</f>
        <v>33377026</v>
      </c>
      <c r="I36" s="54">
        <f>SUM(I37:I46)</f>
        <v>10673119</v>
      </c>
    </row>
    <row r="37" spans="1:9" ht="15" customHeight="1" x14ac:dyDescent="0.25">
      <c r="A37" s="328" t="s">
        <v>289</v>
      </c>
      <c r="B37" s="328"/>
      <c r="C37" s="328"/>
      <c r="D37" s="328"/>
      <c r="E37" s="328"/>
      <c r="F37" s="328"/>
      <c r="G37" s="51">
        <v>155</v>
      </c>
      <c r="H37" s="52">
        <v>0</v>
      </c>
      <c r="I37" s="52">
        <v>0</v>
      </c>
    </row>
    <row r="38" spans="1:9" ht="15" customHeight="1" x14ac:dyDescent="0.25">
      <c r="A38" s="328" t="s">
        <v>290</v>
      </c>
      <c r="B38" s="328"/>
      <c r="C38" s="328"/>
      <c r="D38" s="328"/>
      <c r="E38" s="328"/>
      <c r="F38" s="328"/>
      <c r="G38" s="51">
        <v>156</v>
      </c>
      <c r="H38" s="52">
        <v>0</v>
      </c>
      <c r="I38" s="52">
        <v>0</v>
      </c>
    </row>
    <row r="39" spans="1:9" ht="24.6" customHeight="1" x14ac:dyDescent="0.25">
      <c r="A39" s="328" t="s">
        <v>291</v>
      </c>
      <c r="B39" s="328"/>
      <c r="C39" s="328"/>
      <c r="D39" s="328"/>
      <c r="E39" s="328"/>
      <c r="F39" s="328"/>
      <c r="G39" s="51">
        <v>157</v>
      </c>
      <c r="H39" s="52">
        <v>0</v>
      </c>
      <c r="I39" s="52">
        <v>0</v>
      </c>
    </row>
    <row r="40" spans="1:9" ht="15" customHeight="1" x14ac:dyDescent="0.25">
      <c r="A40" s="328" t="s">
        <v>292</v>
      </c>
      <c r="B40" s="328"/>
      <c r="C40" s="328"/>
      <c r="D40" s="328"/>
      <c r="E40" s="328"/>
      <c r="F40" s="328"/>
      <c r="G40" s="51">
        <v>158</v>
      </c>
      <c r="H40" s="52">
        <v>0</v>
      </c>
      <c r="I40" s="52">
        <v>0</v>
      </c>
    </row>
    <row r="41" spans="1:9" ht="21.4" customHeight="1" x14ac:dyDescent="0.25">
      <c r="A41" s="328" t="s">
        <v>293</v>
      </c>
      <c r="B41" s="328"/>
      <c r="C41" s="328"/>
      <c r="D41" s="328"/>
      <c r="E41" s="328"/>
      <c r="F41" s="328"/>
      <c r="G41" s="51">
        <v>159</v>
      </c>
      <c r="H41" s="52">
        <v>0</v>
      </c>
      <c r="I41" s="52">
        <v>0</v>
      </c>
    </row>
    <row r="42" spans="1:9" ht="15" customHeight="1" x14ac:dyDescent="0.25">
      <c r="A42" s="328" t="s">
        <v>294</v>
      </c>
      <c r="B42" s="328"/>
      <c r="C42" s="328"/>
      <c r="D42" s="328"/>
      <c r="E42" s="328"/>
      <c r="F42" s="328"/>
      <c r="G42" s="51">
        <v>160</v>
      </c>
      <c r="H42" s="52">
        <v>0</v>
      </c>
      <c r="I42" s="52">
        <v>0</v>
      </c>
    </row>
    <row r="43" spans="1:9" ht="15" customHeight="1" x14ac:dyDescent="0.25">
      <c r="A43" s="328" t="s">
        <v>295</v>
      </c>
      <c r="B43" s="328"/>
      <c r="C43" s="328"/>
      <c r="D43" s="328"/>
      <c r="E43" s="328"/>
      <c r="F43" s="328"/>
      <c r="G43" s="51">
        <v>161</v>
      </c>
      <c r="H43" s="52">
        <v>528885</v>
      </c>
      <c r="I43" s="65">
        <v>654052</v>
      </c>
    </row>
    <row r="44" spans="1:9" ht="15" customHeight="1" x14ac:dyDescent="0.25">
      <c r="A44" s="328" t="s">
        <v>296</v>
      </c>
      <c r="B44" s="328"/>
      <c r="C44" s="328"/>
      <c r="D44" s="328"/>
      <c r="E44" s="328"/>
      <c r="F44" s="328"/>
      <c r="G44" s="51">
        <v>162</v>
      </c>
      <c r="H44" s="65">
        <v>28871782</v>
      </c>
      <c r="I44" s="65">
        <v>4215065</v>
      </c>
    </row>
    <row r="45" spans="1:9" ht="15" customHeight="1" x14ac:dyDescent="0.25">
      <c r="A45" s="328" t="s">
        <v>297</v>
      </c>
      <c r="B45" s="328"/>
      <c r="C45" s="328"/>
      <c r="D45" s="328"/>
      <c r="E45" s="328"/>
      <c r="F45" s="328"/>
      <c r="G45" s="51">
        <v>163</v>
      </c>
      <c r="H45" s="65">
        <v>0</v>
      </c>
      <c r="I45" s="65">
        <v>0</v>
      </c>
    </row>
    <row r="46" spans="1:9" ht="15" customHeight="1" x14ac:dyDescent="0.25">
      <c r="A46" s="328" t="s">
        <v>298</v>
      </c>
      <c r="B46" s="328"/>
      <c r="C46" s="328"/>
      <c r="D46" s="328"/>
      <c r="E46" s="328"/>
      <c r="F46" s="328"/>
      <c r="G46" s="51">
        <v>164</v>
      </c>
      <c r="H46" s="65">
        <v>3976359</v>
      </c>
      <c r="I46" s="65">
        <v>5804002</v>
      </c>
    </row>
    <row r="47" spans="1:9" ht="15" customHeight="1" x14ac:dyDescent="0.25">
      <c r="A47" s="330" t="s">
        <v>299</v>
      </c>
      <c r="B47" s="330"/>
      <c r="C47" s="330"/>
      <c r="D47" s="330"/>
      <c r="E47" s="330"/>
      <c r="F47" s="330"/>
      <c r="G47" s="53">
        <v>165</v>
      </c>
      <c r="H47" s="54">
        <f>SUM(H48:H54)</f>
        <v>57419749</v>
      </c>
      <c r="I47" s="54">
        <f>SUM(I48:I54)</f>
        <v>72530819</v>
      </c>
    </row>
    <row r="48" spans="1:9" ht="15" customHeight="1" x14ac:dyDescent="0.25">
      <c r="A48" s="328" t="s">
        <v>300</v>
      </c>
      <c r="B48" s="328"/>
      <c r="C48" s="328"/>
      <c r="D48" s="328"/>
      <c r="E48" s="328"/>
      <c r="F48" s="328"/>
      <c r="G48" s="51">
        <v>166</v>
      </c>
      <c r="H48" s="52">
        <v>0</v>
      </c>
      <c r="I48" s="52">
        <v>0</v>
      </c>
    </row>
    <row r="49" spans="1:9" ht="21.4" customHeight="1" x14ac:dyDescent="0.25">
      <c r="A49" s="328" t="s">
        <v>301</v>
      </c>
      <c r="B49" s="328"/>
      <c r="C49" s="328"/>
      <c r="D49" s="328"/>
      <c r="E49" s="328"/>
      <c r="F49" s="328"/>
      <c r="G49" s="51">
        <v>167</v>
      </c>
      <c r="H49" s="52">
        <v>0</v>
      </c>
      <c r="I49" s="52">
        <v>0</v>
      </c>
    </row>
    <row r="50" spans="1:9" ht="15" customHeight="1" x14ac:dyDescent="0.25">
      <c r="A50" s="328" t="s">
        <v>302</v>
      </c>
      <c r="B50" s="328"/>
      <c r="C50" s="328"/>
      <c r="D50" s="328"/>
      <c r="E50" s="328"/>
      <c r="F50" s="328"/>
      <c r="G50" s="51">
        <v>168</v>
      </c>
      <c r="H50" s="65">
        <v>48461612</v>
      </c>
      <c r="I50" s="65">
        <v>55020340</v>
      </c>
    </row>
    <row r="51" spans="1:9" ht="15" customHeight="1" x14ac:dyDescent="0.25">
      <c r="A51" s="328" t="s">
        <v>303</v>
      </c>
      <c r="B51" s="328"/>
      <c r="C51" s="328"/>
      <c r="D51" s="328"/>
      <c r="E51" s="328"/>
      <c r="F51" s="328"/>
      <c r="G51" s="51">
        <v>169</v>
      </c>
      <c r="H51" s="65">
        <v>168459</v>
      </c>
      <c r="I51" s="65">
        <v>4868851</v>
      </c>
    </row>
    <row r="52" spans="1:9" ht="15" customHeight="1" x14ac:dyDescent="0.25">
      <c r="A52" s="328" t="s">
        <v>304</v>
      </c>
      <c r="B52" s="328"/>
      <c r="C52" s="328"/>
      <c r="D52" s="328"/>
      <c r="E52" s="328"/>
      <c r="F52" s="328"/>
      <c r="G52" s="51">
        <v>170</v>
      </c>
      <c r="H52" s="65">
        <v>3686904</v>
      </c>
      <c r="I52" s="65">
        <v>10651214</v>
      </c>
    </row>
    <row r="53" spans="1:9" ht="15" customHeight="1" x14ac:dyDescent="0.25">
      <c r="A53" s="328" t="s">
        <v>305</v>
      </c>
      <c r="B53" s="328"/>
      <c r="C53" s="328"/>
      <c r="D53" s="328"/>
      <c r="E53" s="328"/>
      <c r="F53" s="328"/>
      <c r="G53" s="51">
        <v>171</v>
      </c>
      <c r="H53" s="65">
        <v>0</v>
      </c>
      <c r="I53" s="65">
        <v>1690</v>
      </c>
    </row>
    <row r="54" spans="1:9" ht="15" customHeight="1" x14ac:dyDescent="0.25">
      <c r="A54" s="328" t="s">
        <v>306</v>
      </c>
      <c r="B54" s="328"/>
      <c r="C54" s="328"/>
      <c r="D54" s="328"/>
      <c r="E54" s="328"/>
      <c r="F54" s="328"/>
      <c r="G54" s="51">
        <v>172</v>
      </c>
      <c r="H54" s="65">
        <v>5102774</v>
      </c>
      <c r="I54" s="65">
        <v>1988724</v>
      </c>
    </row>
    <row r="55" spans="1:9" ht="19.7" customHeight="1" x14ac:dyDescent="0.25">
      <c r="A55" s="329" t="s">
        <v>307</v>
      </c>
      <c r="B55" s="329"/>
      <c r="C55" s="329"/>
      <c r="D55" s="329"/>
      <c r="E55" s="329"/>
      <c r="F55" s="329"/>
      <c r="G55" s="51">
        <v>173</v>
      </c>
      <c r="H55" s="52">
        <v>0</v>
      </c>
      <c r="I55" s="52">
        <v>476257</v>
      </c>
    </row>
    <row r="56" spans="1:9" ht="15" customHeight="1" x14ac:dyDescent="0.25">
      <c r="A56" s="329" t="s">
        <v>308</v>
      </c>
      <c r="B56" s="329"/>
      <c r="C56" s="329"/>
      <c r="D56" s="329"/>
      <c r="E56" s="329"/>
      <c r="F56" s="329"/>
      <c r="G56" s="51">
        <v>174</v>
      </c>
      <c r="H56" s="52">
        <v>0</v>
      </c>
      <c r="I56" s="52">
        <v>0</v>
      </c>
    </row>
    <row r="57" spans="1:9" ht="20.100000000000001" customHeight="1" x14ac:dyDescent="0.25">
      <c r="A57" s="329" t="s">
        <v>309</v>
      </c>
      <c r="B57" s="329"/>
      <c r="C57" s="329"/>
      <c r="D57" s="329"/>
      <c r="E57" s="329"/>
      <c r="F57" s="329"/>
      <c r="G57" s="51">
        <v>175</v>
      </c>
      <c r="H57" s="52">
        <v>0</v>
      </c>
      <c r="I57" s="52">
        <v>0</v>
      </c>
    </row>
    <row r="58" spans="1:9" ht="15" customHeight="1" x14ac:dyDescent="0.25">
      <c r="A58" s="329" t="s">
        <v>310</v>
      </c>
      <c r="B58" s="329"/>
      <c r="C58" s="329"/>
      <c r="D58" s="329"/>
      <c r="E58" s="329"/>
      <c r="F58" s="329"/>
      <c r="G58" s="51">
        <v>176</v>
      </c>
      <c r="H58" s="52">
        <v>128172</v>
      </c>
      <c r="I58" s="52">
        <v>0</v>
      </c>
    </row>
    <row r="59" spans="1:9" ht="15" customHeight="1" x14ac:dyDescent="0.25">
      <c r="A59" s="330" t="s">
        <v>311</v>
      </c>
      <c r="B59" s="330"/>
      <c r="C59" s="330"/>
      <c r="D59" s="330"/>
      <c r="E59" s="330"/>
      <c r="F59" s="330"/>
      <c r="G59" s="53">
        <v>177</v>
      </c>
      <c r="H59" s="54">
        <f>H7+H36+H55+H56</f>
        <v>2016117541</v>
      </c>
      <c r="I59" s="54">
        <f>I7+I36+I55+I56</f>
        <v>2218828166</v>
      </c>
    </row>
    <row r="60" spans="1:9" ht="15" customHeight="1" x14ac:dyDescent="0.25">
      <c r="A60" s="330" t="s">
        <v>312</v>
      </c>
      <c r="B60" s="330"/>
      <c r="C60" s="330"/>
      <c r="D60" s="330"/>
      <c r="E60" s="330"/>
      <c r="F60" s="330"/>
      <c r="G60" s="53">
        <v>178</v>
      </c>
      <c r="H60" s="54">
        <f>H13+H47+H57+H58</f>
        <v>1758036038</v>
      </c>
      <c r="I60" s="54">
        <f>I13+I47+I57+I58</f>
        <v>1986356395</v>
      </c>
    </row>
    <row r="61" spans="1:9" ht="15" customHeight="1" x14ac:dyDescent="0.25">
      <c r="A61" s="330" t="s">
        <v>313</v>
      </c>
      <c r="B61" s="330"/>
      <c r="C61" s="330"/>
      <c r="D61" s="330"/>
      <c r="E61" s="330"/>
      <c r="F61" s="330"/>
      <c r="G61" s="53">
        <v>179</v>
      </c>
      <c r="H61" s="54">
        <f>H59-H60</f>
        <v>258081503</v>
      </c>
      <c r="I61" s="54">
        <f>I59-I60</f>
        <v>232471771</v>
      </c>
    </row>
    <row r="62" spans="1:9" ht="15" customHeight="1" x14ac:dyDescent="0.25">
      <c r="A62" s="387" t="s">
        <v>314</v>
      </c>
      <c r="B62" s="387"/>
      <c r="C62" s="387"/>
      <c r="D62" s="387"/>
      <c r="E62" s="387"/>
      <c r="F62" s="387"/>
      <c r="G62" s="53">
        <v>180</v>
      </c>
      <c r="H62" s="54">
        <f>+IF((H59-H60)&gt;0,(H59-H60),0)</f>
        <v>258081503</v>
      </c>
      <c r="I62" s="54">
        <f>+IF((I59-I60)&gt;0,(I59-I60),0)</f>
        <v>232471771</v>
      </c>
    </row>
    <row r="63" spans="1:9" ht="15" customHeight="1" x14ac:dyDescent="0.25">
      <c r="A63" s="387" t="s">
        <v>315</v>
      </c>
      <c r="B63" s="387"/>
      <c r="C63" s="387"/>
      <c r="D63" s="387"/>
      <c r="E63" s="387"/>
      <c r="F63" s="387"/>
      <c r="G63" s="53">
        <v>181</v>
      </c>
      <c r="H63" s="54">
        <f>+IF((H59-H60)&lt;0,(H59-H60),0)</f>
        <v>0</v>
      </c>
      <c r="I63" s="54">
        <f>+IF((I59-I60)&lt;0,(I59-I60),0)</f>
        <v>0</v>
      </c>
    </row>
    <row r="64" spans="1:9" ht="15" customHeight="1" x14ac:dyDescent="0.25">
      <c r="A64" s="329" t="s">
        <v>316</v>
      </c>
      <c r="B64" s="329"/>
      <c r="C64" s="329"/>
      <c r="D64" s="329"/>
      <c r="E64" s="329"/>
      <c r="F64" s="329"/>
      <c r="G64" s="51">
        <v>182</v>
      </c>
      <c r="H64" s="52">
        <v>18893996</v>
      </c>
      <c r="I64" s="52">
        <v>-73379909</v>
      </c>
    </row>
    <row r="65" spans="1:9" ht="15" customHeight="1" x14ac:dyDescent="0.25">
      <c r="A65" s="330" t="s">
        <v>317</v>
      </c>
      <c r="B65" s="330"/>
      <c r="C65" s="330"/>
      <c r="D65" s="330"/>
      <c r="E65" s="330"/>
      <c r="F65" s="330"/>
      <c r="G65" s="53">
        <v>183</v>
      </c>
      <c r="H65" s="54">
        <f>H61-H64</f>
        <v>239187507</v>
      </c>
      <c r="I65" s="54">
        <f>I61-I64</f>
        <v>305851680</v>
      </c>
    </row>
    <row r="66" spans="1:9" ht="15" customHeight="1" x14ac:dyDescent="0.25">
      <c r="A66" s="387" t="s">
        <v>318</v>
      </c>
      <c r="B66" s="387"/>
      <c r="C66" s="387"/>
      <c r="D66" s="387"/>
      <c r="E66" s="387"/>
      <c r="F66" s="387"/>
      <c r="G66" s="53">
        <v>184</v>
      </c>
      <c r="H66" s="54">
        <f>+IF((H61-H64)&gt;0,(H61-H64),0)</f>
        <v>239187507</v>
      </c>
      <c r="I66" s="54">
        <f>+IF((I61-I64)&gt;0,(I61-I64),0)</f>
        <v>305851680</v>
      </c>
    </row>
    <row r="67" spans="1:9" ht="15" customHeight="1" x14ac:dyDescent="0.25">
      <c r="A67" s="388" t="s">
        <v>319</v>
      </c>
      <c r="B67" s="388"/>
      <c r="C67" s="388"/>
      <c r="D67" s="388"/>
      <c r="E67" s="388"/>
      <c r="F67" s="388"/>
      <c r="G67" s="66">
        <v>185</v>
      </c>
      <c r="H67" s="67">
        <f>+IF((H61-H64)&lt;0,(H61-H64),0)</f>
        <v>0</v>
      </c>
      <c r="I67" s="67">
        <f>+IF((I61-I64)&lt;0,(I61-I64),0)</f>
        <v>0</v>
      </c>
    </row>
    <row r="68" spans="1:9" ht="20.85" customHeight="1" x14ac:dyDescent="0.25">
      <c r="A68" s="337" t="s">
        <v>320</v>
      </c>
      <c r="B68" s="337"/>
      <c r="C68" s="337"/>
      <c r="D68" s="337"/>
      <c r="E68" s="337"/>
      <c r="F68" s="337"/>
      <c r="G68" s="377"/>
      <c r="H68" s="377"/>
      <c r="I68" s="377"/>
    </row>
    <row r="69" spans="1:9" ht="20.100000000000001" customHeight="1" x14ac:dyDescent="0.25">
      <c r="A69" s="330" t="s">
        <v>321</v>
      </c>
      <c r="B69" s="330"/>
      <c r="C69" s="330"/>
      <c r="D69" s="330"/>
      <c r="E69" s="330"/>
      <c r="F69" s="330"/>
      <c r="G69" s="53">
        <v>186</v>
      </c>
      <c r="H69" s="54">
        <f>H70-H71</f>
        <v>0</v>
      </c>
      <c r="I69" s="54">
        <f>I70-I71</f>
        <v>0</v>
      </c>
    </row>
    <row r="70" spans="1:9" ht="15" customHeight="1" x14ac:dyDescent="0.25">
      <c r="A70" s="328" t="s">
        <v>322</v>
      </c>
      <c r="B70" s="328"/>
      <c r="C70" s="328"/>
      <c r="D70" s="328"/>
      <c r="E70" s="328"/>
      <c r="F70" s="328"/>
      <c r="G70" s="51">
        <v>187</v>
      </c>
      <c r="H70" s="52">
        <v>0</v>
      </c>
      <c r="I70" s="52">
        <v>0</v>
      </c>
    </row>
    <row r="71" spans="1:9" ht="15" customHeight="1" x14ac:dyDescent="0.25">
      <c r="A71" s="328" t="s">
        <v>323</v>
      </c>
      <c r="B71" s="328"/>
      <c r="C71" s="328"/>
      <c r="D71" s="328"/>
      <c r="E71" s="328"/>
      <c r="F71" s="328"/>
      <c r="G71" s="51">
        <v>188</v>
      </c>
      <c r="H71" s="52">
        <v>0</v>
      </c>
      <c r="I71" s="52">
        <v>0</v>
      </c>
    </row>
    <row r="72" spans="1:9" ht="15" customHeight="1" x14ac:dyDescent="0.25">
      <c r="A72" s="329" t="s">
        <v>324</v>
      </c>
      <c r="B72" s="329"/>
      <c r="C72" s="329"/>
      <c r="D72" s="329"/>
      <c r="E72" s="329"/>
      <c r="F72" s="329"/>
      <c r="G72" s="51">
        <v>189</v>
      </c>
      <c r="H72" s="52">
        <v>0</v>
      </c>
      <c r="I72" s="52">
        <v>0</v>
      </c>
    </row>
    <row r="73" spans="1:9" ht="15" customHeight="1" x14ac:dyDescent="0.25">
      <c r="A73" s="387" t="s">
        <v>325</v>
      </c>
      <c r="B73" s="387"/>
      <c r="C73" s="387"/>
      <c r="D73" s="387"/>
      <c r="E73" s="387"/>
      <c r="F73" s="387"/>
      <c r="G73" s="53">
        <v>190</v>
      </c>
      <c r="H73" s="68"/>
      <c r="I73" s="68"/>
    </row>
    <row r="74" spans="1:9" ht="15" customHeight="1" x14ac:dyDescent="0.25">
      <c r="A74" s="387" t="s">
        <v>326</v>
      </c>
      <c r="B74" s="387"/>
      <c r="C74" s="387"/>
      <c r="D74" s="387"/>
      <c r="E74" s="387"/>
      <c r="F74" s="387"/>
      <c r="G74" s="66">
        <v>191</v>
      </c>
      <c r="H74" s="69"/>
      <c r="I74" s="69"/>
    </row>
    <row r="75" spans="1:9" ht="15" customHeight="1" x14ac:dyDescent="0.25">
      <c r="A75" s="337" t="s">
        <v>327</v>
      </c>
      <c r="B75" s="337"/>
      <c r="C75" s="337"/>
      <c r="D75" s="337"/>
      <c r="E75" s="337"/>
      <c r="F75" s="337"/>
      <c r="G75" s="377"/>
      <c r="H75" s="377"/>
      <c r="I75" s="377"/>
    </row>
    <row r="76" spans="1:9" ht="15" customHeight="1" x14ac:dyDescent="0.25">
      <c r="A76" s="330" t="s">
        <v>328</v>
      </c>
      <c r="B76" s="330"/>
      <c r="C76" s="330"/>
      <c r="D76" s="330"/>
      <c r="E76" s="330"/>
      <c r="F76" s="330"/>
      <c r="G76" s="53">
        <v>192</v>
      </c>
      <c r="H76" s="68"/>
      <c r="I76" s="68"/>
    </row>
    <row r="77" spans="1:9" ht="15" customHeight="1" x14ac:dyDescent="0.25">
      <c r="A77" s="392" t="s">
        <v>329</v>
      </c>
      <c r="B77" s="392"/>
      <c r="C77" s="392"/>
      <c r="D77" s="392"/>
      <c r="E77" s="392"/>
      <c r="F77" s="392"/>
      <c r="G77" s="70">
        <v>193</v>
      </c>
      <c r="H77" s="71">
        <v>0</v>
      </c>
      <c r="I77" s="71">
        <v>0</v>
      </c>
    </row>
    <row r="78" spans="1:9" ht="15" customHeight="1" x14ac:dyDescent="0.25">
      <c r="A78" s="392" t="s">
        <v>330</v>
      </c>
      <c r="B78" s="392"/>
      <c r="C78" s="392"/>
      <c r="D78" s="392"/>
      <c r="E78" s="392"/>
      <c r="F78" s="392"/>
      <c r="G78" s="70">
        <v>194</v>
      </c>
      <c r="H78" s="71">
        <v>0</v>
      </c>
      <c r="I78" s="71">
        <v>0</v>
      </c>
    </row>
    <row r="79" spans="1:9" ht="15" customHeight="1" x14ac:dyDescent="0.25">
      <c r="A79" s="330" t="s">
        <v>331</v>
      </c>
      <c r="B79" s="330"/>
      <c r="C79" s="330"/>
      <c r="D79" s="330"/>
      <c r="E79" s="330"/>
      <c r="F79" s="330"/>
      <c r="G79" s="53">
        <v>195</v>
      </c>
      <c r="H79" s="68"/>
      <c r="I79" s="68"/>
    </row>
    <row r="80" spans="1:9" ht="15" customHeight="1" x14ac:dyDescent="0.25">
      <c r="A80" s="330" t="s">
        <v>332</v>
      </c>
      <c r="B80" s="330"/>
      <c r="C80" s="330"/>
      <c r="D80" s="330"/>
      <c r="E80" s="330"/>
      <c r="F80" s="330"/>
      <c r="G80" s="53">
        <v>196</v>
      </c>
      <c r="H80" s="68"/>
      <c r="I80" s="68"/>
    </row>
    <row r="81" spans="1:9" ht="15" customHeight="1" x14ac:dyDescent="0.25">
      <c r="A81" s="387" t="s">
        <v>333</v>
      </c>
      <c r="B81" s="387"/>
      <c r="C81" s="387"/>
      <c r="D81" s="387"/>
      <c r="E81" s="387"/>
      <c r="F81" s="387"/>
      <c r="G81" s="53">
        <v>197</v>
      </c>
      <c r="H81" s="68"/>
      <c r="I81" s="68"/>
    </row>
    <row r="82" spans="1:9" ht="15" customHeight="1" x14ac:dyDescent="0.25">
      <c r="A82" s="388" t="s">
        <v>334</v>
      </c>
      <c r="B82" s="388"/>
      <c r="C82" s="388"/>
      <c r="D82" s="388"/>
      <c r="E82" s="388"/>
      <c r="F82" s="388"/>
      <c r="G82" s="66">
        <v>198</v>
      </c>
      <c r="H82" s="69"/>
      <c r="I82" s="69"/>
    </row>
    <row r="83" spans="1:9" ht="15" customHeight="1" x14ac:dyDescent="0.25">
      <c r="A83" s="337" t="s">
        <v>335</v>
      </c>
      <c r="B83" s="337"/>
      <c r="C83" s="337"/>
      <c r="D83" s="337"/>
      <c r="E83" s="337"/>
      <c r="F83" s="337"/>
      <c r="G83" s="377"/>
      <c r="H83" s="377"/>
      <c r="I83" s="377"/>
    </row>
    <row r="84" spans="1:9" ht="15" customHeight="1" x14ac:dyDescent="0.25">
      <c r="A84" s="389" t="s">
        <v>336</v>
      </c>
      <c r="B84" s="390"/>
      <c r="C84" s="390"/>
      <c r="D84" s="390"/>
      <c r="E84" s="390"/>
      <c r="F84" s="391"/>
      <c r="G84" s="53">
        <v>199</v>
      </c>
      <c r="H84" s="72">
        <f>H85+H86</f>
        <v>239187507</v>
      </c>
      <c r="I84" s="72">
        <f>I85+I86</f>
        <v>305851680</v>
      </c>
    </row>
    <row r="85" spans="1:9" ht="15" customHeight="1" x14ac:dyDescent="0.25">
      <c r="A85" s="379" t="s">
        <v>337</v>
      </c>
      <c r="B85" s="380"/>
      <c r="C85" s="380"/>
      <c r="D85" s="380"/>
      <c r="E85" s="380"/>
      <c r="F85" s="381"/>
      <c r="G85" s="51">
        <v>200</v>
      </c>
      <c r="H85" s="73">
        <f>+H66-H86</f>
        <v>235337282</v>
      </c>
      <c r="I85" s="74">
        <f>I66-I86</f>
        <v>284535940.02219617</v>
      </c>
    </row>
    <row r="86" spans="1:9" ht="15" customHeight="1" x14ac:dyDescent="0.25">
      <c r="A86" s="382" t="s">
        <v>338</v>
      </c>
      <c r="B86" s="383"/>
      <c r="C86" s="383"/>
      <c r="D86" s="383"/>
      <c r="E86" s="383"/>
      <c r="F86" s="384"/>
      <c r="G86" s="56">
        <v>201</v>
      </c>
      <c r="H86" s="75">
        <v>3850225</v>
      </c>
      <c r="I86" s="75">
        <v>21315739.977803804</v>
      </c>
    </row>
    <row r="87" spans="1:9" ht="15" customHeight="1" x14ac:dyDescent="0.25">
      <c r="A87" s="385" t="s">
        <v>339</v>
      </c>
      <c r="B87" s="385"/>
      <c r="C87" s="385"/>
      <c r="D87" s="385"/>
      <c r="E87" s="385"/>
      <c r="F87" s="385"/>
      <c r="G87" s="386"/>
      <c r="H87" s="386"/>
      <c r="I87" s="386"/>
    </row>
    <row r="88" spans="1:9" ht="15" customHeight="1" x14ac:dyDescent="0.25">
      <c r="A88" s="374" t="s">
        <v>340</v>
      </c>
      <c r="B88" s="374"/>
      <c r="C88" s="374"/>
      <c r="D88" s="374"/>
      <c r="E88" s="374"/>
      <c r="F88" s="374"/>
      <c r="G88" s="51">
        <v>202</v>
      </c>
      <c r="H88" s="76">
        <f>+H65</f>
        <v>239187507</v>
      </c>
      <c r="I88" s="74">
        <f>+I65</f>
        <v>305851680</v>
      </c>
    </row>
    <row r="89" spans="1:9" ht="20.100000000000001" customHeight="1" x14ac:dyDescent="0.25">
      <c r="A89" s="375" t="s">
        <v>341</v>
      </c>
      <c r="B89" s="375"/>
      <c r="C89" s="375"/>
      <c r="D89" s="375"/>
      <c r="E89" s="375"/>
      <c r="F89" s="375"/>
      <c r="G89" s="53">
        <v>203</v>
      </c>
      <c r="H89" s="72">
        <f>SUM(H90:H97)</f>
        <v>338982</v>
      </c>
      <c r="I89" s="72">
        <f>SUM(I90:I97)</f>
        <v>-1060800</v>
      </c>
    </row>
    <row r="90" spans="1:9" ht="15" customHeight="1" x14ac:dyDescent="0.25">
      <c r="A90" s="328" t="s">
        <v>342</v>
      </c>
      <c r="B90" s="328"/>
      <c r="C90" s="328"/>
      <c r="D90" s="328"/>
      <c r="E90" s="328"/>
      <c r="F90" s="328"/>
      <c r="G90" s="51">
        <v>204</v>
      </c>
      <c r="H90" s="76">
        <v>0</v>
      </c>
      <c r="I90" s="76">
        <v>0</v>
      </c>
    </row>
    <row r="91" spans="1:9" ht="15" customHeight="1" x14ac:dyDescent="0.25">
      <c r="A91" s="328" t="s">
        <v>343</v>
      </c>
      <c r="B91" s="328"/>
      <c r="C91" s="328"/>
      <c r="D91" s="328"/>
      <c r="E91" s="328"/>
      <c r="F91" s="328"/>
      <c r="G91" s="51">
        <v>205</v>
      </c>
      <c r="H91" s="76">
        <v>0</v>
      </c>
      <c r="I91" s="76">
        <v>0</v>
      </c>
    </row>
    <row r="92" spans="1:9" ht="15" customHeight="1" x14ac:dyDescent="0.25">
      <c r="A92" s="328" t="s">
        <v>344</v>
      </c>
      <c r="B92" s="328"/>
      <c r="C92" s="328"/>
      <c r="D92" s="328"/>
      <c r="E92" s="328"/>
      <c r="F92" s="328"/>
      <c r="G92" s="51">
        <v>206</v>
      </c>
      <c r="H92" s="77">
        <v>338982</v>
      </c>
      <c r="I92" s="55">
        <v>-1060800</v>
      </c>
    </row>
    <row r="93" spans="1:9" ht="15" customHeight="1" x14ac:dyDescent="0.25">
      <c r="A93" s="328" t="s">
        <v>345</v>
      </c>
      <c r="B93" s="328"/>
      <c r="C93" s="328"/>
      <c r="D93" s="328"/>
      <c r="E93" s="328"/>
      <c r="F93" s="328"/>
      <c r="G93" s="51">
        <v>207</v>
      </c>
      <c r="H93" s="76">
        <v>0</v>
      </c>
      <c r="I93" s="76">
        <v>0</v>
      </c>
    </row>
    <row r="94" spans="1:9" ht="15" customHeight="1" x14ac:dyDescent="0.25">
      <c r="A94" s="328" t="s">
        <v>346</v>
      </c>
      <c r="B94" s="328"/>
      <c r="C94" s="328"/>
      <c r="D94" s="328"/>
      <c r="E94" s="328"/>
      <c r="F94" s="328"/>
      <c r="G94" s="51">
        <v>208</v>
      </c>
      <c r="H94" s="76">
        <v>0</v>
      </c>
      <c r="I94" s="76">
        <v>0</v>
      </c>
    </row>
    <row r="95" spans="1:9" ht="15" customHeight="1" x14ac:dyDescent="0.25">
      <c r="A95" s="328" t="s">
        <v>347</v>
      </c>
      <c r="B95" s="328"/>
      <c r="C95" s="328"/>
      <c r="D95" s="328"/>
      <c r="E95" s="328"/>
      <c r="F95" s="328"/>
      <c r="G95" s="51">
        <v>209</v>
      </c>
      <c r="H95" s="76">
        <v>0</v>
      </c>
      <c r="I95" s="76">
        <v>0</v>
      </c>
    </row>
    <row r="96" spans="1:9" ht="15" customHeight="1" x14ac:dyDescent="0.25">
      <c r="A96" s="328" t="s">
        <v>348</v>
      </c>
      <c r="B96" s="328"/>
      <c r="C96" s="328"/>
      <c r="D96" s="328"/>
      <c r="E96" s="328"/>
      <c r="F96" s="328"/>
      <c r="G96" s="51">
        <v>210</v>
      </c>
      <c r="H96" s="76">
        <v>0</v>
      </c>
      <c r="I96" s="76">
        <v>0</v>
      </c>
    </row>
    <row r="97" spans="1:9" ht="15" customHeight="1" x14ac:dyDescent="0.25">
      <c r="A97" s="328" t="s">
        <v>349</v>
      </c>
      <c r="B97" s="328"/>
      <c r="C97" s="328"/>
      <c r="D97" s="328"/>
      <c r="E97" s="328"/>
      <c r="F97" s="328"/>
      <c r="G97" s="51">
        <v>211</v>
      </c>
      <c r="H97" s="76">
        <v>0</v>
      </c>
      <c r="I97" s="76">
        <v>0</v>
      </c>
    </row>
    <row r="98" spans="1:9" ht="15" customHeight="1" x14ac:dyDescent="0.25">
      <c r="A98" s="374" t="s">
        <v>350</v>
      </c>
      <c r="B98" s="374"/>
      <c r="C98" s="374"/>
      <c r="D98" s="374"/>
      <c r="E98" s="374"/>
      <c r="F98" s="374"/>
      <c r="G98" s="51">
        <v>212</v>
      </c>
      <c r="H98" s="78">
        <v>67796</v>
      </c>
      <c r="I98" s="55">
        <v>-216991</v>
      </c>
    </row>
    <row r="99" spans="1:9" ht="21.4" customHeight="1" x14ac:dyDescent="0.25">
      <c r="A99" s="375" t="s">
        <v>351</v>
      </c>
      <c r="B99" s="375"/>
      <c r="C99" s="375"/>
      <c r="D99" s="375"/>
      <c r="E99" s="375"/>
      <c r="F99" s="375"/>
      <c r="G99" s="53">
        <v>213</v>
      </c>
      <c r="H99" s="72">
        <f>H89-H98</f>
        <v>271186</v>
      </c>
      <c r="I99" s="72">
        <f>I89-I98</f>
        <v>-843809</v>
      </c>
    </row>
    <row r="100" spans="1:9" ht="21.4" customHeight="1" x14ac:dyDescent="0.25">
      <c r="A100" s="376" t="s">
        <v>352</v>
      </c>
      <c r="B100" s="376"/>
      <c r="C100" s="376"/>
      <c r="D100" s="376"/>
      <c r="E100" s="376"/>
      <c r="F100" s="376"/>
      <c r="G100" s="66">
        <v>214</v>
      </c>
      <c r="H100" s="79">
        <f>H88+H99</f>
        <v>239458693</v>
      </c>
      <c r="I100" s="79">
        <f>I88+I99</f>
        <v>305007871</v>
      </c>
    </row>
    <row r="101" spans="1:9" ht="21.95" customHeight="1" x14ac:dyDescent="0.25">
      <c r="A101" s="337" t="s">
        <v>463</v>
      </c>
      <c r="B101" s="337"/>
      <c r="C101" s="337"/>
      <c r="D101" s="337"/>
      <c r="E101" s="337"/>
      <c r="F101" s="337"/>
      <c r="G101" s="377"/>
      <c r="H101" s="377"/>
      <c r="I101" s="377"/>
    </row>
    <row r="102" spans="1:9" ht="22.5" customHeight="1" x14ac:dyDescent="0.25">
      <c r="A102" s="378" t="s">
        <v>353</v>
      </c>
      <c r="B102" s="378"/>
      <c r="C102" s="378"/>
      <c r="D102" s="378"/>
      <c r="E102" s="378"/>
      <c r="F102" s="378"/>
      <c r="G102" s="53">
        <v>215</v>
      </c>
      <c r="H102" s="72">
        <f>H103+H104</f>
        <v>239458693</v>
      </c>
      <c r="I102" s="72">
        <f>I103+I104</f>
        <v>305007871</v>
      </c>
    </row>
    <row r="103" spans="1:9" ht="15" customHeight="1" x14ac:dyDescent="0.25">
      <c r="A103" s="372" t="s">
        <v>337</v>
      </c>
      <c r="B103" s="372"/>
      <c r="C103" s="372"/>
      <c r="D103" s="372"/>
      <c r="E103" s="372"/>
      <c r="F103" s="372"/>
      <c r="G103" s="51">
        <v>216</v>
      </c>
      <c r="H103" s="76">
        <f>+H100-H104</f>
        <v>235608468</v>
      </c>
      <c r="I103" s="74">
        <f>+I100-I104</f>
        <v>283692131.02219617</v>
      </c>
    </row>
    <row r="104" spans="1:9" ht="15" customHeight="1" x14ac:dyDescent="0.25">
      <c r="A104" s="373" t="s">
        <v>338</v>
      </c>
      <c r="B104" s="373"/>
      <c r="C104" s="373"/>
      <c r="D104" s="373"/>
      <c r="E104" s="373"/>
      <c r="F104" s="373"/>
      <c r="G104" s="56">
        <v>217</v>
      </c>
      <c r="H104" s="75">
        <f>+H86</f>
        <v>3850225</v>
      </c>
      <c r="I104" s="75">
        <f>+I86</f>
        <v>21315739.977803804</v>
      </c>
    </row>
  </sheetData>
  <mergeCells count="104">
    <mergeCell ref="A1:I1"/>
    <mergeCell ref="A2:I2"/>
    <mergeCell ref="A3:I3"/>
    <mergeCell ref="A4:I4"/>
    <mergeCell ref="A5:F5"/>
    <mergeCell ref="A6:F6"/>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I75"/>
    <mergeCell ref="A76:F76"/>
    <mergeCell ref="A77:F77"/>
    <mergeCell ref="A78:F78"/>
    <mergeCell ref="A67:F67"/>
    <mergeCell ref="A68:I68"/>
    <mergeCell ref="A69:F69"/>
    <mergeCell ref="A70:F70"/>
    <mergeCell ref="A71:F71"/>
    <mergeCell ref="A72:F72"/>
    <mergeCell ref="A85:F85"/>
    <mergeCell ref="A86:F86"/>
    <mergeCell ref="A87:I87"/>
    <mergeCell ref="A88:F88"/>
    <mergeCell ref="A89:F89"/>
    <mergeCell ref="A90:F90"/>
    <mergeCell ref="A79:F79"/>
    <mergeCell ref="A80:F80"/>
    <mergeCell ref="A81:F81"/>
    <mergeCell ref="A82:F82"/>
    <mergeCell ref="A83:I83"/>
    <mergeCell ref="A84:F84"/>
    <mergeCell ref="A103:F103"/>
    <mergeCell ref="A104:F104"/>
    <mergeCell ref="A97:F97"/>
    <mergeCell ref="A98:F98"/>
    <mergeCell ref="A99:F99"/>
    <mergeCell ref="A100:F100"/>
    <mergeCell ref="A101:I101"/>
    <mergeCell ref="A102:F102"/>
    <mergeCell ref="A91:F91"/>
    <mergeCell ref="A92:F92"/>
    <mergeCell ref="A93:F93"/>
    <mergeCell ref="A94:F94"/>
    <mergeCell ref="A95:F95"/>
    <mergeCell ref="A96:F96"/>
  </mergeCells>
  <conditionalFormatting sqref="H88">
    <cfRule type="cellIs" dxfId="29" priority="4" stopIfTrue="1" operator="notEqual">
      <formula>ROUND(H88,0)</formula>
    </cfRule>
  </conditionalFormatting>
  <conditionalFormatting sqref="H103">
    <cfRule type="cellIs" dxfId="28" priority="1" stopIfTrue="1" operator="notEqual">
      <formula>ROUND(H103,0)</formula>
    </cfRule>
  </conditionalFormatting>
  <dataValidations count="2">
    <dataValidation type="whole" operator="greaterThanOrEqual" allowBlank="1" showInputMessage="1" showErrorMessage="1" errorTitle="Pogrešan upis" error="Dopušten je upis samo pozitivnih cjelobrojnih vrijednosti" sqref="H70:I71 H77:I78 H73:I74 H62:I63 H66:I67 H81:I82 H7:I13 H15:I24 H35:I52 H54:I60">
      <formula1>0</formula1>
    </dataValidation>
    <dataValidation type="whole" operator="notEqual" allowBlank="1" showInputMessage="1" showErrorMessage="1" errorTitle="Pogrešan upis" error="Dopušten je upis samo cjelobrojnih vrijednosti" sqref="H14:I14 H102:I104 H84:I86 H64:I65 H61:I61 H25:I34 H72:I72 H69:I69 H76:I76 H79:I80 H88:I100 H53:I53">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4" workbookViewId="0">
      <selection activeCell="J22" sqref="J22"/>
    </sheetView>
  </sheetViews>
  <sheetFormatPr defaultRowHeight="15" x14ac:dyDescent="0.25"/>
  <cols>
    <col min="8" max="8" width="12.42578125" style="118" customWidth="1"/>
    <col min="9" max="9" width="13.7109375" customWidth="1"/>
  </cols>
  <sheetData>
    <row r="1" spans="1:9" ht="15" customHeight="1" x14ac:dyDescent="0.25">
      <c r="A1" s="402" t="s">
        <v>354</v>
      </c>
      <c r="B1" s="435"/>
      <c r="C1" s="435"/>
      <c r="D1" s="435"/>
      <c r="E1" s="435"/>
      <c r="F1" s="435"/>
      <c r="G1" s="435"/>
      <c r="H1" s="435"/>
      <c r="I1" s="435"/>
    </row>
    <row r="2" spans="1:9" ht="15" customHeight="1" x14ac:dyDescent="0.25">
      <c r="A2" s="404" t="s">
        <v>467</v>
      </c>
      <c r="B2" s="436"/>
      <c r="C2" s="436"/>
      <c r="D2" s="436"/>
      <c r="E2" s="436"/>
      <c r="F2" s="436"/>
      <c r="G2" s="436"/>
      <c r="H2" s="436"/>
      <c r="I2" s="436"/>
    </row>
    <row r="3" spans="1:9" x14ac:dyDescent="0.25">
      <c r="A3" s="437" t="s">
        <v>140</v>
      </c>
      <c r="B3" s="438"/>
      <c r="C3" s="438"/>
      <c r="D3" s="438"/>
      <c r="E3" s="438"/>
      <c r="F3" s="438"/>
      <c r="G3" s="438"/>
      <c r="H3" s="438"/>
      <c r="I3" s="438"/>
    </row>
    <row r="4" spans="1:9" ht="15" customHeight="1" x14ac:dyDescent="0.25">
      <c r="A4" s="439" t="s">
        <v>141</v>
      </c>
      <c r="B4" s="409"/>
      <c r="C4" s="409"/>
      <c r="D4" s="409"/>
      <c r="E4" s="409"/>
      <c r="F4" s="409"/>
      <c r="G4" s="409"/>
      <c r="H4" s="409"/>
      <c r="I4" s="410"/>
    </row>
    <row r="5" spans="1:9" ht="24.75" thickBot="1" x14ac:dyDescent="0.3">
      <c r="A5" s="440" t="s">
        <v>142</v>
      </c>
      <c r="B5" s="441"/>
      <c r="C5" s="441"/>
      <c r="D5" s="441"/>
      <c r="E5" s="441"/>
      <c r="F5" s="442"/>
      <c r="G5" s="112" t="s">
        <v>257</v>
      </c>
      <c r="H5" s="106" t="s">
        <v>258</v>
      </c>
      <c r="I5" s="106" t="s">
        <v>355</v>
      </c>
    </row>
    <row r="6" spans="1:9" x14ac:dyDescent="0.25">
      <c r="A6" s="432">
        <v>1</v>
      </c>
      <c r="B6" s="433"/>
      <c r="C6" s="433"/>
      <c r="D6" s="433"/>
      <c r="E6" s="433"/>
      <c r="F6" s="434"/>
      <c r="G6" s="111">
        <v>2</v>
      </c>
      <c r="H6" s="111" t="s">
        <v>42</v>
      </c>
      <c r="I6" s="111" t="s">
        <v>43</v>
      </c>
    </row>
    <row r="7" spans="1:9" x14ac:dyDescent="0.25">
      <c r="A7" s="426" t="s">
        <v>356</v>
      </c>
      <c r="B7" s="427"/>
      <c r="C7" s="427"/>
      <c r="D7" s="427"/>
      <c r="E7" s="427"/>
      <c r="F7" s="427"/>
      <c r="G7" s="427"/>
      <c r="H7" s="427"/>
      <c r="I7" s="428"/>
    </row>
    <row r="8" spans="1:9" ht="15" customHeight="1" x14ac:dyDescent="0.25">
      <c r="A8" s="429" t="s">
        <v>357</v>
      </c>
      <c r="B8" s="430"/>
      <c r="C8" s="430"/>
      <c r="D8" s="430"/>
      <c r="E8" s="430"/>
      <c r="F8" s="431"/>
      <c r="G8" s="80">
        <v>1</v>
      </c>
      <c r="H8" s="81">
        <v>258081503</v>
      </c>
      <c r="I8" s="81">
        <v>232471771</v>
      </c>
    </row>
    <row r="9" spans="1:9" ht="15" customHeight="1" x14ac:dyDescent="0.25">
      <c r="A9" s="396" t="s">
        <v>358</v>
      </c>
      <c r="B9" s="397"/>
      <c r="C9" s="397"/>
      <c r="D9" s="397"/>
      <c r="E9" s="397"/>
      <c r="F9" s="398"/>
      <c r="G9" s="53">
        <v>2</v>
      </c>
      <c r="H9" s="82">
        <f>H10+H11+H12+H13+H14+H15+H16+H17</f>
        <v>468922640</v>
      </c>
      <c r="I9" s="82">
        <f>I10+I11+I12+I13+I14+I15+I16+I17</f>
        <v>522775137</v>
      </c>
    </row>
    <row r="10" spans="1:9" ht="15" customHeight="1" x14ac:dyDescent="0.25">
      <c r="A10" s="393" t="s">
        <v>359</v>
      </c>
      <c r="B10" s="394"/>
      <c r="C10" s="394"/>
      <c r="D10" s="394"/>
      <c r="E10" s="394"/>
      <c r="F10" s="395"/>
      <c r="G10" s="70">
        <v>3</v>
      </c>
      <c r="H10" s="74">
        <v>410521539</v>
      </c>
      <c r="I10" s="74">
        <v>474514405</v>
      </c>
    </row>
    <row r="11" spans="1:9" ht="21.4" customHeight="1" x14ac:dyDescent="0.25">
      <c r="A11" s="393" t="s">
        <v>360</v>
      </c>
      <c r="B11" s="394"/>
      <c r="C11" s="394"/>
      <c r="D11" s="394"/>
      <c r="E11" s="394"/>
      <c r="F11" s="395"/>
      <c r="G11" s="70">
        <v>4</v>
      </c>
      <c r="H11" s="74">
        <v>5841704</v>
      </c>
      <c r="I11" s="74">
        <v>-10784061</v>
      </c>
    </row>
    <row r="12" spans="1:9" ht="21.4" customHeight="1" x14ac:dyDescent="0.25">
      <c r="A12" s="393" t="s">
        <v>361</v>
      </c>
      <c r="B12" s="394"/>
      <c r="C12" s="394"/>
      <c r="D12" s="394"/>
      <c r="E12" s="394"/>
      <c r="F12" s="395"/>
      <c r="G12" s="70">
        <v>5</v>
      </c>
      <c r="H12" s="74">
        <v>1118573</v>
      </c>
      <c r="I12" s="74">
        <v>143240</v>
      </c>
    </row>
    <row r="13" spans="1:9" ht="15" customHeight="1" x14ac:dyDescent="0.25">
      <c r="A13" s="393" t="s">
        <v>362</v>
      </c>
      <c r="B13" s="394"/>
      <c r="C13" s="394"/>
      <c r="D13" s="394"/>
      <c r="E13" s="394"/>
      <c r="F13" s="395"/>
      <c r="G13" s="70">
        <v>6</v>
      </c>
      <c r="H13" s="74">
        <v>-273758</v>
      </c>
      <c r="I13" s="74">
        <v>-341761</v>
      </c>
    </row>
    <row r="14" spans="1:9" ht="15" customHeight="1" x14ac:dyDescent="0.25">
      <c r="A14" s="393" t="s">
        <v>363</v>
      </c>
      <c r="B14" s="394"/>
      <c r="C14" s="394"/>
      <c r="D14" s="394"/>
      <c r="E14" s="394"/>
      <c r="F14" s="395"/>
      <c r="G14" s="70">
        <v>7</v>
      </c>
      <c r="H14" s="74">
        <v>50071190</v>
      </c>
      <c r="I14" s="74">
        <v>56867514</v>
      </c>
    </row>
    <row r="15" spans="1:9" ht="15" customHeight="1" x14ac:dyDescent="0.25">
      <c r="A15" s="393" t="s">
        <v>364</v>
      </c>
      <c r="B15" s="394"/>
      <c r="C15" s="394"/>
      <c r="D15" s="394"/>
      <c r="E15" s="394"/>
      <c r="F15" s="395"/>
      <c r="G15" s="70">
        <v>8</v>
      </c>
      <c r="H15" s="74">
        <v>23210743</v>
      </c>
      <c r="I15" s="74">
        <v>-11828932</v>
      </c>
    </row>
    <row r="16" spans="1:9" ht="15" customHeight="1" x14ac:dyDescent="0.25">
      <c r="A16" s="393" t="s">
        <v>365</v>
      </c>
      <c r="B16" s="394"/>
      <c r="C16" s="394"/>
      <c r="D16" s="394"/>
      <c r="E16" s="394"/>
      <c r="F16" s="395"/>
      <c r="G16" s="70">
        <v>9</v>
      </c>
      <c r="H16" s="74">
        <v>-28784701</v>
      </c>
      <c r="I16" s="74">
        <v>4868877</v>
      </c>
    </row>
    <row r="17" spans="1:9" ht="21.95" customHeight="1" x14ac:dyDescent="0.25">
      <c r="A17" s="393" t="s">
        <v>366</v>
      </c>
      <c r="B17" s="394"/>
      <c r="C17" s="394"/>
      <c r="D17" s="394"/>
      <c r="E17" s="394"/>
      <c r="F17" s="395"/>
      <c r="G17" s="70">
        <v>10</v>
      </c>
      <c r="H17" s="74">
        <v>7217350</v>
      </c>
      <c r="I17" s="74">
        <v>9335855</v>
      </c>
    </row>
    <row r="18" spans="1:9" ht="19.7" customHeight="1" x14ac:dyDescent="0.25">
      <c r="A18" s="423" t="s">
        <v>367</v>
      </c>
      <c r="B18" s="424"/>
      <c r="C18" s="424"/>
      <c r="D18" s="424"/>
      <c r="E18" s="424"/>
      <c r="F18" s="425"/>
      <c r="G18" s="53">
        <v>11</v>
      </c>
      <c r="H18" s="82">
        <f>H8+H9</f>
        <v>727004143</v>
      </c>
      <c r="I18" s="82">
        <f>I8+I9</f>
        <v>755246908</v>
      </c>
    </row>
    <row r="19" spans="1:9" ht="15" customHeight="1" x14ac:dyDescent="0.25">
      <c r="A19" s="396" t="s">
        <v>368</v>
      </c>
      <c r="B19" s="397"/>
      <c r="C19" s="397"/>
      <c r="D19" s="397"/>
      <c r="E19" s="397"/>
      <c r="F19" s="398"/>
      <c r="G19" s="53">
        <v>12</v>
      </c>
      <c r="H19" s="82">
        <f>H20+H21+H22+H23</f>
        <v>-32078027</v>
      </c>
      <c r="I19" s="82">
        <f>I20+I21+I22+I23</f>
        <v>92191314</v>
      </c>
    </row>
    <row r="20" spans="1:9" ht="15" customHeight="1" x14ac:dyDescent="0.25">
      <c r="A20" s="393" t="s">
        <v>369</v>
      </c>
      <c r="B20" s="394"/>
      <c r="C20" s="394"/>
      <c r="D20" s="394"/>
      <c r="E20" s="394"/>
      <c r="F20" s="395"/>
      <c r="G20" s="70">
        <v>13</v>
      </c>
      <c r="H20" s="74">
        <v>6473299</v>
      </c>
      <c r="I20" s="74">
        <v>74485565</v>
      </c>
    </row>
    <row r="21" spans="1:9" ht="15" customHeight="1" x14ac:dyDescent="0.25">
      <c r="A21" s="393" t="s">
        <v>370</v>
      </c>
      <c r="B21" s="394"/>
      <c r="C21" s="394"/>
      <c r="D21" s="394"/>
      <c r="E21" s="394"/>
      <c r="F21" s="395"/>
      <c r="G21" s="70">
        <v>14</v>
      </c>
      <c r="H21" s="74">
        <v>-37600790</v>
      </c>
      <c r="I21" s="74">
        <v>18083409</v>
      </c>
    </row>
    <row r="22" spans="1:9" ht="15" customHeight="1" x14ac:dyDescent="0.25">
      <c r="A22" s="393" t="s">
        <v>371</v>
      </c>
      <c r="B22" s="394"/>
      <c r="C22" s="394"/>
      <c r="D22" s="394"/>
      <c r="E22" s="394"/>
      <c r="F22" s="395"/>
      <c r="G22" s="70">
        <v>15</v>
      </c>
      <c r="H22" s="74">
        <v>-950536</v>
      </c>
      <c r="I22" s="74">
        <v>-377660</v>
      </c>
    </row>
    <row r="23" spans="1:9" ht="15" customHeight="1" x14ac:dyDescent="0.25">
      <c r="A23" s="393" t="s">
        <v>372</v>
      </c>
      <c r="B23" s="394"/>
      <c r="C23" s="394"/>
      <c r="D23" s="394"/>
      <c r="E23" s="394"/>
      <c r="F23" s="395"/>
      <c r="G23" s="70">
        <v>16</v>
      </c>
      <c r="H23" s="74">
        <v>0</v>
      </c>
      <c r="I23" s="74">
        <v>0</v>
      </c>
    </row>
    <row r="24" spans="1:9" ht="15" customHeight="1" x14ac:dyDescent="0.25">
      <c r="A24" s="423" t="s">
        <v>373</v>
      </c>
      <c r="B24" s="424"/>
      <c r="C24" s="424"/>
      <c r="D24" s="424"/>
      <c r="E24" s="424"/>
      <c r="F24" s="425"/>
      <c r="G24" s="53">
        <v>17</v>
      </c>
      <c r="H24" s="82">
        <f>H18+H19</f>
        <v>694926116</v>
      </c>
      <c r="I24" s="82">
        <f>I18+I19</f>
        <v>847438222</v>
      </c>
    </row>
    <row r="25" spans="1:9" ht="15" customHeight="1" x14ac:dyDescent="0.25">
      <c r="A25" s="339" t="s">
        <v>374</v>
      </c>
      <c r="B25" s="340"/>
      <c r="C25" s="340"/>
      <c r="D25" s="340"/>
      <c r="E25" s="340"/>
      <c r="F25" s="341"/>
      <c r="G25" s="70">
        <v>18</v>
      </c>
      <c r="H25" s="74">
        <v>-45792353</v>
      </c>
      <c r="I25" s="74">
        <v>-57152922</v>
      </c>
    </row>
    <row r="26" spans="1:9" ht="15" customHeight="1" x14ac:dyDescent="0.25">
      <c r="A26" s="339" t="s">
        <v>375</v>
      </c>
      <c r="B26" s="340"/>
      <c r="C26" s="340"/>
      <c r="D26" s="340"/>
      <c r="E26" s="340"/>
      <c r="F26" s="341"/>
      <c r="G26" s="70">
        <v>19</v>
      </c>
      <c r="H26" s="74">
        <v>-8450097</v>
      </c>
      <c r="I26" s="74">
        <v>-5372100</v>
      </c>
    </row>
    <row r="27" spans="1:9" ht="15" customHeight="1" x14ac:dyDescent="0.25">
      <c r="A27" s="420" t="s">
        <v>376</v>
      </c>
      <c r="B27" s="421"/>
      <c r="C27" s="421"/>
      <c r="D27" s="421"/>
      <c r="E27" s="421"/>
      <c r="F27" s="422"/>
      <c r="G27" s="66">
        <v>20</v>
      </c>
      <c r="H27" s="83">
        <f>H24+H25+H26</f>
        <v>640683666</v>
      </c>
      <c r="I27" s="83">
        <f>I24+I25+I26</f>
        <v>784913200</v>
      </c>
    </row>
    <row r="28" spans="1:9" x14ac:dyDescent="0.25">
      <c r="A28" s="426" t="s">
        <v>377</v>
      </c>
      <c r="B28" s="427"/>
      <c r="C28" s="427"/>
      <c r="D28" s="427"/>
      <c r="E28" s="427"/>
      <c r="F28" s="427"/>
      <c r="G28" s="427"/>
      <c r="H28" s="427"/>
      <c r="I28" s="428"/>
    </row>
    <row r="29" spans="1:9" ht="15" customHeight="1" x14ac:dyDescent="0.25">
      <c r="A29" s="429" t="s">
        <v>378</v>
      </c>
      <c r="B29" s="430"/>
      <c r="C29" s="430"/>
      <c r="D29" s="430"/>
      <c r="E29" s="430"/>
      <c r="F29" s="431"/>
      <c r="G29" s="80">
        <v>21</v>
      </c>
      <c r="H29" s="84">
        <v>5144096</v>
      </c>
      <c r="I29" s="84">
        <v>56786329</v>
      </c>
    </row>
    <row r="30" spans="1:9" ht="15" customHeight="1" x14ac:dyDescent="0.25">
      <c r="A30" s="339" t="s">
        <v>379</v>
      </c>
      <c r="B30" s="340"/>
      <c r="C30" s="340"/>
      <c r="D30" s="340"/>
      <c r="E30" s="340"/>
      <c r="F30" s="341"/>
      <c r="G30" s="70">
        <v>22</v>
      </c>
      <c r="H30" s="76">
        <v>50000</v>
      </c>
      <c r="I30" s="76">
        <v>1437948</v>
      </c>
    </row>
    <row r="31" spans="1:9" ht="15" customHeight="1" x14ac:dyDescent="0.25">
      <c r="A31" s="339" t="s">
        <v>380</v>
      </c>
      <c r="B31" s="340"/>
      <c r="C31" s="340"/>
      <c r="D31" s="340"/>
      <c r="E31" s="340"/>
      <c r="F31" s="341"/>
      <c r="G31" s="70">
        <v>23</v>
      </c>
      <c r="H31" s="76">
        <v>776958</v>
      </c>
      <c r="I31" s="76">
        <v>382503</v>
      </c>
    </row>
    <row r="32" spans="1:9" ht="15" customHeight="1" x14ac:dyDescent="0.25">
      <c r="A32" s="339" t="s">
        <v>381</v>
      </c>
      <c r="B32" s="340"/>
      <c r="C32" s="340"/>
      <c r="D32" s="340"/>
      <c r="E32" s="340"/>
      <c r="F32" s="341"/>
      <c r="G32" s="70">
        <v>24</v>
      </c>
      <c r="H32" s="76">
        <v>87080</v>
      </c>
      <c r="I32" s="76">
        <v>115822</v>
      </c>
    </row>
    <row r="33" spans="1:9" ht="15" customHeight="1" x14ac:dyDescent="0.25">
      <c r="A33" s="339" t="s">
        <v>382</v>
      </c>
      <c r="B33" s="340"/>
      <c r="C33" s="340"/>
      <c r="D33" s="340"/>
      <c r="E33" s="340"/>
      <c r="F33" s="341"/>
      <c r="G33" s="70">
        <v>25</v>
      </c>
      <c r="H33" s="76">
        <v>949241</v>
      </c>
      <c r="I33" s="76">
        <v>10879251</v>
      </c>
    </row>
    <row r="34" spans="1:9" ht="15" customHeight="1" x14ac:dyDescent="0.25">
      <c r="A34" s="339" t="s">
        <v>383</v>
      </c>
      <c r="B34" s="340"/>
      <c r="C34" s="340"/>
      <c r="D34" s="340"/>
      <c r="E34" s="340"/>
      <c r="F34" s="341"/>
      <c r="G34" s="70">
        <v>26</v>
      </c>
      <c r="H34" s="76">
        <v>0</v>
      </c>
      <c r="I34" s="76">
        <v>0</v>
      </c>
    </row>
    <row r="35" spans="1:9" ht="15" customHeight="1" x14ac:dyDescent="0.25">
      <c r="A35" s="423" t="s">
        <v>384</v>
      </c>
      <c r="B35" s="424"/>
      <c r="C35" s="424"/>
      <c r="D35" s="424"/>
      <c r="E35" s="424"/>
      <c r="F35" s="425"/>
      <c r="G35" s="53">
        <v>27</v>
      </c>
      <c r="H35" s="72">
        <f>H29+H30+H31+H32+H33+H34</f>
        <v>7007375</v>
      </c>
      <c r="I35" s="72">
        <f>I29+I30+I31+I32+I33+I34</f>
        <v>69601853</v>
      </c>
    </row>
    <row r="36" spans="1:9" ht="15" customHeight="1" x14ac:dyDescent="0.25">
      <c r="A36" s="339" t="s">
        <v>385</v>
      </c>
      <c r="B36" s="340"/>
      <c r="C36" s="340"/>
      <c r="D36" s="340"/>
      <c r="E36" s="340"/>
      <c r="F36" s="341"/>
      <c r="G36" s="70">
        <v>28</v>
      </c>
      <c r="H36" s="76">
        <v>-730451033</v>
      </c>
      <c r="I36" s="76">
        <v>-954589856</v>
      </c>
    </row>
    <row r="37" spans="1:9" ht="15" customHeight="1" x14ac:dyDescent="0.25">
      <c r="A37" s="339" t="s">
        <v>386</v>
      </c>
      <c r="B37" s="340"/>
      <c r="C37" s="340"/>
      <c r="D37" s="340"/>
      <c r="E37" s="340"/>
      <c r="F37" s="341"/>
      <c r="G37" s="70">
        <v>29</v>
      </c>
      <c r="H37" s="76">
        <v>0</v>
      </c>
      <c r="I37" s="76">
        <v>0</v>
      </c>
    </row>
    <row r="38" spans="1:9" ht="15" customHeight="1" x14ac:dyDescent="0.25">
      <c r="A38" s="339" t="s">
        <v>387</v>
      </c>
      <c r="B38" s="340"/>
      <c r="C38" s="340"/>
      <c r="D38" s="340"/>
      <c r="E38" s="340"/>
      <c r="F38" s="341"/>
      <c r="G38" s="70">
        <v>30</v>
      </c>
      <c r="H38" s="76">
        <v>-175646</v>
      </c>
      <c r="I38" s="76">
        <v>-10770778</v>
      </c>
    </row>
    <row r="39" spans="1:9" ht="15" customHeight="1" x14ac:dyDescent="0.25">
      <c r="A39" s="339" t="s">
        <v>388</v>
      </c>
      <c r="B39" s="340"/>
      <c r="C39" s="340"/>
      <c r="D39" s="340"/>
      <c r="E39" s="340"/>
      <c r="F39" s="341"/>
      <c r="G39" s="70">
        <v>31</v>
      </c>
      <c r="H39" s="76">
        <v>-170827965</v>
      </c>
      <c r="I39" s="76">
        <v>0</v>
      </c>
    </row>
    <row r="40" spans="1:9" ht="15" customHeight="1" x14ac:dyDescent="0.25">
      <c r="A40" s="339" t="s">
        <v>389</v>
      </c>
      <c r="B40" s="340"/>
      <c r="C40" s="340"/>
      <c r="D40" s="340"/>
      <c r="E40" s="340"/>
      <c r="F40" s="341"/>
      <c r="G40" s="70">
        <v>32</v>
      </c>
      <c r="H40" s="76">
        <v>0</v>
      </c>
      <c r="I40" s="76">
        <v>-47667787</v>
      </c>
    </row>
    <row r="41" spans="1:9" ht="24" customHeight="1" x14ac:dyDescent="0.25">
      <c r="A41" s="423" t="s">
        <v>390</v>
      </c>
      <c r="B41" s="424"/>
      <c r="C41" s="424"/>
      <c r="D41" s="424"/>
      <c r="E41" s="424"/>
      <c r="F41" s="425"/>
      <c r="G41" s="53">
        <v>33</v>
      </c>
      <c r="H41" s="72">
        <f>H36+H37+H38+H39+H40</f>
        <v>-901454644</v>
      </c>
      <c r="I41" s="72">
        <f>I36+I37+I38+I39+I40</f>
        <v>-1013028421</v>
      </c>
    </row>
    <row r="42" spans="1:9" ht="21.75" customHeight="1" x14ac:dyDescent="0.25">
      <c r="A42" s="389" t="s">
        <v>391</v>
      </c>
      <c r="B42" s="390"/>
      <c r="C42" s="390"/>
      <c r="D42" s="390"/>
      <c r="E42" s="390"/>
      <c r="F42" s="391"/>
      <c r="G42" s="66">
        <v>34</v>
      </c>
      <c r="H42" s="79">
        <f>H35+H41</f>
        <v>-894447269</v>
      </c>
      <c r="I42" s="79">
        <f>I35+I41</f>
        <v>-943426568</v>
      </c>
    </row>
    <row r="43" spans="1:9" x14ac:dyDescent="0.25">
      <c r="A43" s="426" t="s">
        <v>392</v>
      </c>
      <c r="B43" s="427"/>
      <c r="C43" s="427"/>
      <c r="D43" s="427"/>
      <c r="E43" s="427"/>
      <c r="F43" s="427"/>
      <c r="G43" s="427"/>
      <c r="H43" s="427"/>
      <c r="I43" s="428"/>
    </row>
    <row r="44" spans="1:9" ht="15" customHeight="1" x14ac:dyDescent="0.25">
      <c r="A44" s="429" t="s">
        <v>393</v>
      </c>
      <c r="B44" s="430"/>
      <c r="C44" s="430"/>
      <c r="D44" s="430"/>
      <c r="E44" s="430"/>
      <c r="F44" s="431"/>
      <c r="G44" s="80">
        <v>35</v>
      </c>
      <c r="H44" s="84">
        <v>0</v>
      </c>
      <c r="I44" s="84">
        <v>0</v>
      </c>
    </row>
    <row r="45" spans="1:9" ht="21.4" customHeight="1" x14ac:dyDescent="0.25">
      <c r="A45" s="339" t="s">
        <v>394</v>
      </c>
      <c r="B45" s="340"/>
      <c r="C45" s="340"/>
      <c r="D45" s="340"/>
      <c r="E45" s="340"/>
      <c r="F45" s="341"/>
      <c r="G45" s="70">
        <v>36</v>
      </c>
      <c r="H45" s="76">
        <v>0</v>
      </c>
      <c r="I45" s="76">
        <v>0</v>
      </c>
    </row>
    <row r="46" spans="1:9" ht="15" customHeight="1" x14ac:dyDescent="0.25">
      <c r="A46" s="339" t="s">
        <v>395</v>
      </c>
      <c r="B46" s="340"/>
      <c r="C46" s="340"/>
      <c r="D46" s="340"/>
      <c r="E46" s="340"/>
      <c r="F46" s="341"/>
      <c r="G46" s="70">
        <v>37</v>
      </c>
      <c r="H46" s="76">
        <v>605645120</v>
      </c>
      <c r="I46" s="76">
        <v>742204883</v>
      </c>
    </row>
    <row r="47" spans="1:9" ht="15" customHeight="1" x14ac:dyDescent="0.25">
      <c r="A47" s="339" t="s">
        <v>396</v>
      </c>
      <c r="B47" s="340"/>
      <c r="C47" s="340"/>
      <c r="D47" s="340"/>
      <c r="E47" s="340"/>
      <c r="F47" s="341"/>
      <c r="G47" s="70">
        <v>38</v>
      </c>
      <c r="H47" s="76">
        <v>0</v>
      </c>
      <c r="I47" s="76">
        <v>329030148</v>
      </c>
    </row>
    <row r="48" spans="1:9" ht="15" customHeight="1" x14ac:dyDescent="0.25">
      <c r="A48" s="423" t="s">
        <v>397</v>
      </c>
      <c r="B48" s="424"/>
      <c r="C48" s="424"/>
      <c r="D48" s="424"/>
      <c r="E48" s="424"/>
      <c r="F48" s="425"/>
      <c r="G48" s="53">
        <v>39</v>
      </c>
      <c r="H48" s="72">
        <f>H44+H45+H46+H47</f>
        <v>605645120</v>
      </c>
      <c r="I48" s="72">
        <f>I44+I45+I46+I47</f>
        <v>1071235031</v>
      </c>
    </row>
    <row r="49" spans="1:9" ht="20.85" customHeight="1" x14ac:dyDescent="0.25">
      <c r="A49" s="339" t="s">
        <v>398</v>
      </c>
      <c r="B49" s="340"/>
      <c r="C49" s="340"/>
      <c r="D49" s="340"/>
      <c r="E49" s="340"/>
      <c r="F49" s="341"/>
      <c r="G49" s="70">
        <v>40</v>
      </c>
      <c r="H49" s="76">
        <v>-209765109</v>
      </c>
      <c r="I49" s="76">
        <v>-450552945</v>
      </c>
    </row>
    <row r="50" spans="1:9" ht="15" customHeight="1" x14ac:dyDescent="0.25">
      <c r="A50" s="339" t="s">
        <v>399</v>
      </c>
      <c r="B50" s="340"/>
      <c r="C50" s="340"/>
      <c r="D50" s="340"/>
      <c r="E50" s="340"/>
      <c r="F50" s="341"/>
      <c r="G50" s="70">
        <v>41</v>
      </c>
      <c r="H50" s="76">
        <v>-116405354</v>
      </c>
      <c r="I50" s="76">
        <v>-130151483</v>
      </c>
    </row>
    <row r="51" spans="1:9" ht="15" customHeight="1" x14ac:dyDescent="0.25">
      <c r="A51" s="339" t="s">
        <v>400</v>
      </c>
      <c r="B51" s="340"/>
      <c r="C51" s="340"/>
      <c r="D51" s="340"/>
      <c r="E51" s="340"/>
      <c r="F51" s="341"/>
      <c r="G51" s="70">
        <v>42</v>
      </c>
      <c r="H51" s="76">
        <v>0</v>
      </c>
      <c r="I51" s="76"/>
    </row>
    <row r="52" spans="1:9" ht="20.85" customHeight="1" x14ac:dyDescent="0.25">
      <c r="A52" s="339" t="s">
        <v>401</v>
      </c>
      <c r="B52" s="340"/>
      <c r="C52" s="340"/>
      <c r="D52" s="340"/>
      <c r="E52" s="340"/>
      <c r="F52" s="341"/>
      <c r="G52" s="70">
        <v>43</v>
      </c>
      <c r="H52" s="76">
        <v>-51705655</v>
      </c>
      <c r="I52" s="76">
        <v>-39436690</v>
      </c>
    </row>
    <row r="53" spans="1:9" ht="15" customHeight="1" x14ac:dyDescent="0.25">
      <c r="A53" s="339" t="s">
        <v>402</v>
      </c>
      <c r="B53" s="340"/>
      <c r="C53" s="340"/>
      <c r="D53" s="340"/>
      <c r="E53" s="340"/>
      <c r="F53" s="341"/>
      <c r="G53" s="70">
        <v>44</v>
      </c>
      <c r="H53" s="76">
        <v>0</v>
      </c>
      <c r="I53" s="76">
        <v>-4280260</v>
      </c>
    </row>
    <row r="54" spans="1:9" ht="15" customHeight="1" x14ac:dyDescent="0.25">
      <c r="A54" s="423" t="s">
        <v>403</v>
      </c>
      <c r="B54" s="424"/>
      <c r="C54" s="424"/>
      <c r="D54" s="424"/>
      <c r="E54" s="424"/>
      <c r="F54" s="425"/>
      <c r="G54" s="53">
        <v>45</v>
      </c>
      <c r="H54" s="72">
        <f>H49+H50+H51+H52+H53</f>
        <v>-377876118</v>
      </c>
      <c r="I54" s="72">
        <f>I49+I50+I51+I52+I53</f>
        <v>-624421378</v>
      </c>
    </row>
    <row r="55" spans="1:9" ht="15" customHeight="1" x14ac:dyDescent="0.25">
      <c r="A55" s="389" t="s">
        <v>404</v>
      </c>
      <c r="B55" s="390"/>
      <c r="C55" s="390"/>
      <c r="D55" s="390"/>
      <c r="E55" s="390"/>
      <c r="F55" s="391"/>
      <c r="G55" s="53">
        <v>46</v>
      </c>
      <c r="H55" s="72">
        <f>H48+H54</f>
        <v>227769002</v>
      </c>
      <c r="I55" s="72">
        <f>I48+I54</f>
        <v>446813653</v>
      </c>
    </row>
    <row r="56" spans="1:9" ht="15" customHeight="1" x14ac:dyDescent="0.25">
      <c r="A56" s="339" t="s">
        <v>405</v>
      </c>
      <c r="B56" s="340"/>
      <c r="C56" s="340"/>
      <c r="D56" s="340"/>
      <c r="E56" s="340"/>
      <c r="F56" s="341"/>
      <c r="G56" s="70">
        <v>47</v>
      </c>
      <c r="H56" s="76">
        <v>0</v>
      </c>
      <c r="I56" s="76">
        <v>0</v>
      </c>
    </row>
    <row r="57" spans="1:9" ht="22.5" customHeight="1" x14ac:dyDescent="0.25">
      <c r="A57" s="389" t="s">
        <v>406</v>
      </c>
      <c r="B57" s="390"/>
      <c r="C57" s="390"/>
      <c r="D57" s="390"/>
      <c r="E57" s="390"/>
      <c r="F57" s="391"/>
      <c r="G57" s="53">
        <v>48</v>
      </c>
      <c r="H57" s="72">
        <f>H27+H42+H55+H56</f>
        <v>-25994601</v>
      </c>
      <c r="I57" s="72">
        <f>I27+I42+I55+I56</f>
        <v>288300285</v>
      </c>
    </row>
    <row r="58" spans="1:9" ht="22.5" customHeight="1" x14ac:dyDescent="0.25">
      <c r="A58" s="417" t="s">
        <v>407</v>
      </c>
      <c r="B58" s="418"/>
      <c r="C58" s="418"/>
      <c r="D58" s="418"/>
      <c r="E58" s="418"/>
      <c r="F58" s="419"/>
      <c r="G58" s="70">
        <v>49</v>
      </c>
      <c r="H58" s="76">
        <v>287836954</v>
      </c>
      <c r="I58" s="76">
        <v>261842353</v>
      </c>
    </row>
    <row r="59" spans="1:9" ht="21.4" customHeight="1" x14ac:dyDescent="0.25">
      <c r="A59" s="420" t="s">
        <v>408</v>
      </c>
      <c r="B59" s="421"/>
      <c r="C59" s="421"/>
      <c r="D59" s="421"/>
      <c r="E59" s="421"/>
      <c r="F59" s="422"/>
      <c r="G59" s="66">
        <v>50</v>
      </c>
      <c r="H59" s="79">
        <f>H57+H58</f>
        <v>261842353</v>
      </c>
      <c r="I59" s="79">
        <f>I57+I58</f>
        <v>550142638</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3">
    <dataValidation type="whole" operator="greaterThanOrEqual" allowBlank="1" showInputMessage="1" showErrorMessage="1" errorTitle="Pogrešan upis" error="Dopušten je upis samo pozitivnih cjelobrojnih vrijednosti ili nule" sqref="H14:I14 H44:I48 H10:I10 H29:I35 H58:I59">
      <formula1>0</formula1>
    </dataValidation>
    <dataValidation type="whole" operator="lessThanOrEqual" allowBlank="1" showInputMessage="1" showErrorMessage="1" errorTitle="Pogrešan upis" error="Dopušten je upis samo negativnih cjelobrojnih vrijednosti ili nule" sqref="H36:I38 H13:I13 H25:I25 H40:I41 H49:I54">
      <formula1>0</formula1>
    </dataValidation>
    <dataValidation type="whole" operator="notEqual" allowBlank="1" showInputMessage="1" showErrorMessage="1" errorTitle="Pogrešan upis" error="Dopušten je upis samo cjelobrojnih vrijednosti ili nule" sqref="H8:I27 H55:I57 H42:I42 H39:I39">
      <formula1>999999999999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K50" sqref="K50"/>
    </sheetView>
  </sheetViews>
  <sheetFormatPr defaultRowHeight="15" x14ac:dyDescent="0.25"/>
  <cols>
    <col min="8" max="9" width="9.85546875" customWidth="1"/>
  </cols>
  <sheetData>
    <row r="1" spans="1:9" x14ac:dyDescent="0.25">
      <c r="A1" s="402" t="s">
        <v>48</v>
      </c>
      <c r="B1" s="435"/>
      <c r="C1" s="435"/>
      <c r="D1" s="435"/>
      <c r="E1" s="435"/>
      <c r="F1" s="435"/>
      <c r="G1" s="435"/>
      <c r="H1" s="435"/>
      <c r="I1" s="435"/>
    </row>
    <row r="2" spans="1:9" x14ac:dyDescent="0.25">
      <c r="A2" s="404" t="s">
        <v>49</v>
      </c>
      <c r="B2" s="405"/>
      <c r="C2" s="405"/>
      <c r="D2" s="405"/>
      <c r="E2" s="405"/>
      <c r="F2" s="405"/>
      <c r="G2" s="405"/>
      <c r="H2" s="405"/>
      <c r="I2" s="405"/>
    </row>
    <row r="3" spans="1:9" x14ac:dyDescent="0.25">
      <c r="A3" s="437" t="s">
        <v>37</v>
      </c>
      <c r="B3" s="454"/>
      <c r="C3" s="454"/>
      <c r="D3" s="454"/>
      <c r="E3" s="454"/>
      <c r="F3" s="454"/>
      <c r="G3" s="454"/>
      <c r="H3" s="454"/>
      <c r="I3" s="454"/>
    </row>
    <row r="4" spans="1:9" x14ac:dyDescent="0.25">
      <c r="A4" s="455" t="s">
        <v>50</v>
      </c>
      <c r="B4" s="456"/>
      <c r="C4" s="456"/>
      <c r="D4" s="456"/>
      <c r="E4" s="456"/>
      <c r="F4" s="456"/>
      <c r="G4" s="456"/>
      <c r="H4" s="456"/>
      <c r="I4" s="457"/>
    </row>
    <row r="5" spans="1:9" ht="45.75" thickBot="1" x14ac:dyDescent="0.3">
      <c r="A5" s="440" t="s">
        <v>38</v>
      </c>
      <c r="B5" s="458"/>
      <c r="C5" s="458"/>
      <c r="D5" s="458"/>
      <c r="E5" s="458"/>
      <c r="F5" s="459"/>
      <c r="G5" s="59" t="s">
        <v>39</v>
      </c>
      <c r="H5" s="60" t="s">
        <v>40</v>
      </c>
      <c r="I5" s="60" t="s">
        <v>41</v>
      </c>
    </row>
    <row r="6" spans="1:9" x14ac:dyDescent="0.25">
      <c r="A6" s="451">
        <v>1</v>
      </c>
      <c r="B6" s="452"/>
      <c r="C6" s="452"/>
      <c r="D6" s="452"/>
      <c r="E6" s="452"/>
      <c r="F6" s="453"/>
      <c r="G6" s="61">
        <v>2</v>
      </c>
      <c r="H6" s="62" t="s">
        <v>42</v>
      </c>
      <c r="I6" s="62" t="s">
        <v>43</v>
      </c>
    </row>
    <row r="7" spans="1:9" x14ac:dyDescent="0.25">
      <c r="A7" s="426" t="s">
        <v>44</v>
      </c>
      <c r="B7" s="447"/>
      <c r="C7" s="447"/>
      <c r="D7" s="447"/>
      <c r="E7" s="447"/>
      <c r="F7" s="447"/>
      <c r="G7" s="447"/>
      <c r="H7" s="447"/>
      <c r="I7" s="448"/>
    </row>
    <row r="8" spans="1:9" x14ac:dyDescent="0.25">
      <c r="A8" s="450" t="s">
        <v>51</v>
      </c>
      <c r="B8" s="450"/>
      <c r="C8" s="450"/>
      <c r="D8" s="450"/>
      <c r="E8" s="450"/>
      <c r="F8" s="450"/>
      <c r="G8" s="85">
        <v>1</v>
      </c>
      <c r="H8" s="84">
        <v>0</v>
      </c>
      <c r="I8" s="84">
        <v>0</v>
      </c>
    </row>
    <row r="9" spans="1:9" x14ac:dyDescent="0.25">
      <c r="A9" s="328" t="s">
        <v>52</v>
      </c>
      <c r="B9" s="328"/>
      <c r="C9" s="328"/>
      <c r="D9" s="328"/>
      <c r="E9" s="328"/>
      <c r="F9" s="328"/>
      <c r="G9" s="51">
        <v>2</v>
      </c>
      <c r="H9" s="84">
        <v>0</v>
      </c>
      <c r="I9" s="84">
        <v>0</v>
      </c>
    </row>
    <row r="10" spans="1:9" x14ac:dyDescent="0.25">
      <c r="A10" s="328" t="s">
        <v>53</v>
      </c>
      <c r="B10" s="328"/>
      <c r="C10" s="328"/>
      <c r="D10" s="328"/>
      <c r="E10" s="328"/>
      <c r="F10" s="328"/>
      <c r="G10" s="51">
        <v>3</v>
      </c>
      <c r="H10" s="84">
        <v>0</v>
      </c>
      <c r="I10" s="84">
        <v>0</v>
      </c>
    </row>
    <row r="11" spans="1:9" x14ac:dyDescent="0.25">
      <c r="A11" s="328" t="s">
        <v>54</v>
      </c>
      <c r="B11" s="328"/>
      <c r="C11" s="328"/>
      <c r="D11" s="328"/>
      <c r="E11" s="328"/>
      <c r="F11" s="328"/>
      <c r="G11" s="51">
        <v>4</v>
      </c>
      <c r="H11" s="84">
        <v>0</v>
      </c>
      <c r="I11" s="84">
        <v>0</v>
      </c>
    </row>
    <row r="12" spans="1:9" x14ac:dyDescent="0.25">
      <c r="A12" s="328" t="s">
        <v>55</v>
      </c>
      <c r="B12" s="328"/>
      <c r="C12" s="328"/>
      <c r="D12" s="328"/>
      <c r="E12" s="328"/>
      <c r="F12" s="328"/>
      <c r="G12" s="51">
        <v>5</v>
      </c>
      <c r="H12" s="84">
        <v>0</v>
      </c>
      <c r="I12" s="84">
        <v>0</v>
      </c>
    </row>
    <row r="13" spans="1:9" x14ac:dyDescent="0.25">
      <c r="A13" s="328" t="s">
        <v>56</v>
      </c>
      <c r="B13" s="328"/>
      <c r="C13" s="328"/>
      <c r="D13" s="328"/>
      <c r="E13" s="328"/>
      <c r="F13" s="328"/>
      <c r="G13" s="51">
        <v>6</v>
      </c>
      <c r="H13" s="84">
        <v>0</v>
      </c>
      <c r="I13" s="84">
        <v>0</v>
      </c>
    </row>
    <row r="14" spans="1:9" x14ac:dyDescent="0.25">
      <c r="A14" s="328" t="s">
        <v>57</v>
      </c>
      <c r="B14" s="328"/>
      <c r="C14" s="328"/>
      <c r="D14" s="328"/>
      <c r="E14" s="328"/>
      <c r="F14" s="328"/>
      <c r="G14" s="51">
        <v>7</v>
      </c>
      <c r="H14" s="84">
        <v>0</v>
      </c>
      <c r="I14" s="84">
        <v>0</v>
      </c>
    </row>
    <row r="15" spans="1:9" x14ac:dyDescent="0.25">
      <c r="A15" s="328" t="s">
        <v>58</v>
      </c>
      <c r="B15" s="328"/>
      <c r="C15" s="328"/>
      <c r="D15" s="328"/>
      <c r="E15" s="328"/>
      <c r="F15" s="328"/>
      <c r="G15" s="51">
        <v>8</v>
      </c>
      <c r="H15" s="84">
        <v>0</v>
      </c>
      <c r="I15" s="84">
        <v>0</v>
      </c>
    </row>
    <row r="16" spans="1:9" x14ac:dyDescent="0.25">
      <c r="A16" s="375" t="s">
        <v>59</v>
      </c>
      <c r="B16" s="375"/>
      <c r="C16" s="375"/>
      <c r="D16" s="375"/>
      <c r="E16" s="375"/>
      <c r="F16" s="375"/>
      <c r="G16" s="53">
        <v>9</v>
      </c>
      <c r="H16" s="72">
        <f>SUM(H8:H15)</f>
        <v>0</v>
      </c>
      <c r="I16" s="72">
        <f>SUM(I8:I15)</f>
        <v>0</v>
      </c>
    </row>
    <row r="17" spans="1:9" x14ac:dyDescent="0.25">
      <c r="A17" s="328" t="s">
        <v>60</v>
      </c>
      <c r="B17" s="328"/>
      <c r="C17" s="328"/>
      <c r="D17" s="328"/>
      <c r="E17" s="328"/>
      <c r="F17" s="328"/>
      <c r="G17" s="51">
        <v>10</v>
      </c>
      <c r="H17" s="76">
        <v>0</v>
      </c>
      <c r="I17" s="76">
        <v>0</v>
      </c>
    </row>
    <row r="18" spans="1:9" x14ac:dyDescent="0.25">
      <c r="A18" s="328" t="s">
        <v>61</v>
      </c>
      <c r="B18" s="328"/>
      <c r="C18" s="328"/>
      <c r="D18" s="328"/>
      <c r="E18" s="328"/>
      <c r="F18" s="328"/>
      <c r="G18" s="51">
        <v>11</v>
      </c>
      <c r="H18" s="76">
        <v>0</v>
      </c>
      <c r="I18" s="76">
        <v>0</v>
      </c>
    </row>
    <row r="19" spans="1:9" x14ac:dyDescent="0.25">
      <c r="A19" s="446" t="s">
        <v>62</v>
      </c>
      <c r="B19" s="446"/>
      <c r="C19" s="446"/>
      <c r="D19" s="446"/>
      <c r="E19" s="446"/>
      <c r="F19" s="446"/>
      <c r="G19" s="66">
        <v>12</v>
      </c>
      <c r="H19" s="79">
        <f>H16+H17+H18</f>
        <v>0</v>
      </c>
      <c r="I19" s="79">
        <f>I16+I17+I18</f>
        <v>0</v>
      </c>
    </row>
    <row r="20" spans="1:9" x14ac:dyDescent="0.25">
      <c r="A20" s="426" t="s">
        <v>45</v>
      </c>
      <c r="B20" s="447"/>
      <c r="C20" s="447"/>
      <c r="D20" s="447"/>
      <c r="E20" s="447"/>
      <c r="F20" s="447"/>
      <c r="G20" s="447"/>
      <c r="H20" s="447"/>
      <c r="I20" s="448"/>
    </row>
    <row r="21" spans="1:9" x14ac:dyDescent="0.25">
      <c r="A21" s="450" t="s">
        <v>63</v>
      </c>
      <c r="B21" s="450"/>
      <c r="C21" s="450"/>
      <c r="D21" s="450"/>
      <c r="E21" s="450"/>
      <c r="F21" s="450"/>
      <c r="G21" s="85">
        <v>13</v>
      </c>
      <c r="H21" s="84">
        <v>0</v>
      </c>
      <c r="I21" s="84">
        <v>0</v>
      </c>
    </row>
    <row r="22" spans="1:9" x14ac:dyDescent="0.25">
      <c r="A22" s="328" t="s">
        <v>64</v>
      </c>
      <c r="B22" s="328"/>
      <c r="C22" s="328"/>
      <c r="D22" s="328"/>
      <c r="E22" s="328"/>
      <c r="F22" s="328"/>
      <c r="G22" s="51">
        <v>14</v>
      </c>
      <c r="H22" s="84">
        <v>0</v>
      </c>
      <c r="I22" s="84">
        <v>0</v>
      </c>
    </row>
    <row r="23" spans="1:9" x14ac:dyDescent="0.25">
      <c r="A23" s="328" t="s">
        <v>65</v>
      </c>
      <c r="B23" s="328"/>
      <c r="C23" s="328"/>
      <c r="D23" s="328"/>
      <c r="E23" s="328"/>
      <c r="F23" s="328"/>
      <c r="G23" s="51">
        <v>15</v>
      </c>
      <c r="H23" s="84">
        <v>0</v>
      </c>
      <c r="I23" s="84">
        <v>0</v>
      </c>
    </row>
    <row r="24" spans="1:9" x14ac:dyDescent="0.25">
      <c r="A24" s="328" t="s">
        <v>66</v>
      </c>
      <c r="B24" s="328"/>
      <c r="C24" s="328"/>
      <c r="D24" s="328"/>
      <c r="E24" s="328"/>
      <c r="F24" s="328"/>
      <c r="G24" s="51">
        <v>16</v>
      </c>
      <c r="H24" s="84">
        <v>0</v>
      </c>
      <c r="I24" s="84">
        <v>0</v>
      </c>
    </row>
    <row r="25" spans="1:9" x14ac:dyDescent="0.25">
      <c r="A25" s="328" t="s">
        <v>67</v>
      </c>
      <c r="B25" s="328"/>
      <c r="C25" s="328"/>
      <c r="D25" s="328"/>
      <c r="E25" s="328"/>
      <c r="F25" s="328"/>
      <c r="G25" s="51">
        <v>17</v>
      </c>
      <c r="H25" s="84">
        <v>0</v>
      </c>
      <c r="I25" s="84">
        <v>0</v>
      </c>
    </row>
    <row r="26" spans="1:9" x14ac:dyDescent="0.25">
      <c r="A26" s="328" t="s">
        <v>68</v>
      </c>
      <c r="B26" s="328"/>
      <c r="C26" s="328"/>
      <c r="D26" s="328"/>
      <c r="E26" s="328"/>
      <c r="F26" s="328"/>
      <c r="G26" s="51">
        <v>18</v>
      </c>
      <c r="H26" s="84">
        <v>0</v>
      </c>
      <c r="I26" s="84">
        <v>0</v>
      </c>
    </row>
    <row r="27" spans="1:9" x14ac:dyDescent="0.25">
      <c r="A27" s="375" t="s">
        <v>69</v>
      </c>
      <c r="B27" s="375"/>
      <c r="C27" s="375"/>
      <c r="D27" s="375"/>
      <c r="E27" s="375"/>
      <c r="F27" s="375"/>
      <c r="G27" s="53">
        <v>19</v>
      </c>
      <c r="H27" s="72">
        <f>SUM(H21:H26)</f>
        <v>0</v>
      </c>
      <c r="I27" s="72">
        <f>SUM(I21:I26)</f>
        <v>0</v>
      </c>
    </row>
    <row r="28" spans="1:9" x14ac:dyDescent="0.25">
      <c r="A28" s="328" t="s">
        <v>70</v>
      </c>
      <c r="B28" s="328"/>
      <c r="C28" s="328"/>
      <c r="D28" s="328"/>
      <c r="E28" s="328"/>
      <c r="F28" s="328"/>
      <c r="G28" s="51">
        <v>20</v>
      </c>
      <c r="H28" s="76">
        <v>0</v>
      </c>
      <c r="I28" s="76">
        <v>0</v>
      </c>
    </row>
    <row r="29" spans="1:9" x14ac:dyDescent="0.25">
      <c r="A29" s="328" t="s">
        <v>71</v>
      </c>
      <c r="B29" s="328"/>
      <c r="C29" s="328"/>
      <c r="D29" s="328"/>
      <c r="E29" s="328"/>
      <c r="F29" s="328"/>
      <c r="G29" s="51">
        <v>21</v>
      </c>
      <c r="H29" s="76">
        <v>0</v>
      </c>
      <c r="I29" s="76">
        <v>0</v>
      </c>
    </row>
    <row r="30" spans="1:9" x14ac:dyDescent="0.25">
      <c r="A30" s="328" t="s">
        <v>72</v>
      </c>
      <c r="B30" s="328"/>
      <c r="C30" s="328"/>
      <c r="D30" s="328"/>
      <c r="E30" s="328"/>
      <c r="F30" s="328"/>
      <c r="G30" s="51">
        <v>22</v>
      </c>
      <c r="H30" s="76">
        <v>0</v>
      </c>
      <c r="I30" s="76">
        <v>0</v>
      </c>
    </row>
    <row r="31" spans="1:9" x14ac:dyDescent="0.25">
      <c r="A31" s="328" t="s">
        <v>73</v>
      </c>
      <c r="B31" s="328"/>
      <c r="C31" s="328"/>
      <c r="D31" s="328"/>
      <c r="E31" s="328"/>
      <c r="F31" s="328"/>
      <c r="G31" s="51">
        <v>23</v>
      </c>
      <c r="H31" s="76">
        <v>0</v>
      </c>
      <c r="I31" s="76">
        <v>0</v>
      </c>
    </row>
    <row r="32" spans="1:9" x14ac:dyDescent="0.25">
      <c r="A32" s="328" t="s">
        <v>74</v>
      </c>
      <c r="B32" s="328"/>
      <c r="C32" s="328"/>
      <c r="D32" s="328"/>
      <c r="E32" s="328"/>
      <c r="F32" s="328"/>
      <c r="G32" s="51">
        <v>24</v>
      </c>
      <c r="H32" s="76">
        <v>0</v>
      </c>
      <c r="I32" s="76">
        <v>0</v>
      </c>
    </row>
    <row r="33" spans="1:9" x14ac:dyDescent="0.25">
      <c r="A33" s="375" t="s">
        <v>75</v>
      </c>
      <c r="B33" s="375"/>
      <c r="C33" s="375"/>
      <c r="D33" s="375"/>
      <c r="E33" s="375"/>
      <c r="F33" s="375"/>
      <c r="G33" s="53">
        <v>25</v>
      </c>
      <c r="H33" s="72">
        <f>SUM(H28:H32)</f>
        <v>0</v>
      </c>
      <c r="I33" s="72">
        <f>SUM(I28:I32)</f>
        <v>0</v>
      </c>
    </row>
    <row r="34" spans="1:9" x14ac:dyDescent="0.25">
      <c r="A34" s="446" t="s">
        <v>76</v>
      </c>
      <c r="B34" s="446"/>
      <c r="C34" s="446"/>
      <c r="D34" s="446"/>
      <c r="E34" s="446"/>
      <c r="F34" s="446"/>
      <c r="G34" s="66">
        <v>26</v>
      </c>
      <c r="H34" s="79">
        <f>H27+H33</f>
        <v>0</v>
      </c>
      <c r="I34" s="79">
        <f>I27+I33</f>
        <v>0</v>
      </c>
    </row>
    <row r="35" spans="1:9" x14ac:dyDescent="0.25">
      <c r="A35" s="426" t="s">
        <v>46</v>
      </c>
      <c r="B35" s="447"/>
      <c r="C35" s="447"/>
      <c r="D35" s="447"/>
      <c r="E35" s="447"/>
      <c r="F35" s="447"/>
      <c r="G35" s="447">
        <v>0</v>
      </c>
      <c r="H35" s="447"/>
      <c r="I35" s="448"/>
    </row>
    <row r="36" spans="1:9" x14ac:dyDescent="0.25">
      <c r="A36" s="449" t="s">
        <v>77</v>
      </c>
      <c r="B36" s="449"/>
      <c r="C36" s="449"/>
      <c r="D36" s="449"/>
      <c r="E36" s="449"/>
      <c r="F36" s="449"/>
      <c r="G36" s="85">
        <v>27</v>
      </c>
      <c r="H36" s="84">
        <v>0</v>
      </c>
      <c r="I36" s="84">
        <v>0</v>
      </c>
    </row>
    <row r="37" spans="1:9" x14ac:dyDescent="0.25">
      <c r="A37" s="445" t="s">
        <v>78</v>
      </c>
      <c r="B37" s="445"/>
      <c r="C37" s="445"/>
      <c r="D37" s="445"/>
      <c r="E37" s="445"/>
      <c r="F37" s="445"/>
      <c r="G37" s="51">
        <v>28</v>
      </c>
      <c r="H37" s="84">
        <v>0</v>
      </c>
      <c r="I37" s="84">
        <v>0</v>
      </c>
    </row>
    <row r="38" spans="1:9" x14ac:dyDescent="0.25">
      <c r="A38" s="445" t="s">
        <v>79</v>
      </c>
      <c r="B38" s="445"/>
      <c r="C38" s="445"/>
      <c r="D38" s="445"/>
      <c r="E38" s="445"/>
      <c r="F38" s="445"/>
      <c r="G38" s="51">
        <v>29</v>
      </c>
      <c r="H38" s="84">
        <v>0</v>
      </c>
      <c r="I38" s="84">
        <v>0</v>
      </c>
    </row>
    <row r="39" spans="1:9" x14ac:dyDescent="0.25">
      <c r="A39" s="445" t="s">
        <v>80</v>
      </c>
      <c r="B39" s="445"/>
      <c r="C39" s="445"/>
      <c r="D39" s="445"/>
      <c r="E39" s="445"/>
      <c r="F39" s="445"/>
      <c r="G39" s="51">
        <v>30</v>
      </c>
      <c r="H39" s="84">
        <v>0</v>
      </c>
      <c r="I39" s="84">
        <v>0</v>
      </c>
    </row>
    <row r="40" spans="1:9" x14ac:dyDescent="0.25">
      <c r="A40" s="375" t="s">
        <v>81</v>
      </c>
      <c r="B40" s="375"/>
      <c r="C40" s="375"/>
      <c r="D40" s="375"/>
      <c r="E40" s="375"/>
      <c r="F40" s="375"/>
      <c r="G40" s="53">
        <v>31</v>
      </c>
      <c r="H40" s="72">
        <f>H39+H38+H37+H36</f>
        <v>0</v>
      </c>
      <c r="I40" s="72">
        <f>I39+I38+I37+I36</f>
        <v>0</v>
      </c>
    </row>
    <row r="41" spans="1:9" x14ac:dyDescent="0.25">
      <c r="A41" s="445" t="s">
        <v>82</v>
      </c>
      <c r="B41" s="445"/>
      <c r="C41" s="445"/>
      <c r="D41" s="445"/>
      <c r="E41" s="445"/>
      <c r="F41" s="445"/>
      <c r="G41" s="51">
        <v>32</v>
      </c>
      <c r="H41" s="76">
        <v>0</v>
      </c>
      <c r="I41" s="76">
        <v>0</v>
      </c>
    </row>
    <row r="42" spans="1:9" x14ac:dyDescent="0.25">
      <c r="A42" s="445" t="s">
        <v>83</v>
      </c>
      <c r="B42" s="445"/>
      <c r="C42" s="445"/>
      <c r="D42" s="445"/>
      <c r="E42" s="445"/>
      <c r="F42" s="445"/>
      <c r="G42" s="51">
        <v>33</v>
      </c>
      <c r="H42" s="76">
        <v>0</v>
      </c>
      <c r="I42" s="76">
        <v>0</v>
      </c>
    </row>
    <row r="43" spans="1:9" x14ac:dyDescent="0.25">
      <c r="A43" s="445" t="s">
        <v>84</v>
      </c>
      <c r="B43" s="445"/>
      <c r="C43" s="445"/>
      <c r="D43" s="445"/>
      <c r="E43" s="445"/>
      <c r="F43" s="445"/>
      <c r="G43" s="51">
        <v>34</v>
      </c>
      <c r="H43" s="76">
        <v>0</v>
      </c>
      <c r="I43" s="76">
        <v>0</v>
      </c>
    </row>
    <row r="44" spans="1:9" x14ac:dyDescent="0.25">
      <c r="A44" s="445" t="s">
        <v>85</v>
      </c>
      <c r="B44" s="445"/>
      <c r="C44" s="445"/>
      <c r="D44" s="445"/>
      <c r="E44" s="445"/>
      <c r="F44" s="445"/>
      <c r="G44" s="51">
        <v>35</v>
      </c>
      <c r="H44" s="76">
        <v>0</v>
      </c>
      <c r="I44" s="76">
        <v>0</v>
      </c>
    </row>
    <row r="45" spans="1:9" x14ac:dyDescent="0.25">
      <c r="A45" s="445" t="s">
        <v>86</v>
      </c>
      <c r="B45" s="445"/>
      <c r="C45" s="445"/>
      <c r="D45" s="445"/>
      <c r="E45" s="445"/>
      <c r="F45" s="445"/>
      <c r="G45" s="51">
        <v>36</v>
      </c>
      <c r="H45" s="76">
        <v>0</v>
      </c>
      <c r="I45" s="76">
        <v>0</v>
      </c>
    </row>
    <row r="46" spans="1:9" x14ac:dyDescent="0.25">
      <c r="A46" s="375" t="s">
        <v>87</v>
      </c>
      <c r="B46" s="375"/>
      <c r="C46" s="375"/>
      <c r="D46" s="375"/>
      <c r="E46" s="375"/>
      <c r="F46" s="375"/>
      <c r="G46" s="53">
        <v>37</v>
      </c>
      <c r="H46" s="72">
        <f>H45+H44+H43+H42+H41</f>
        <v>0</v>
      </c>
      <c r="I46" s="72">
        <f>I45+I44+I43+I42+I41</f>
        <v>0</v>
      </c>
    </row>
    <row r="47" spans="1:9" x14ac:dyDescent="0.25">
      <c r="A47" s="378" t="s">
        <v>88</v>
      </c>
      <c r="B47" s="378"/>
      <c r="C47" s="378"/>
      <c r="D47" s="378"/>
      <c r="E47" s="378"/>
      <c r="F47" s="378"/>
      <c r="G47" s="53">
        <v>38</v>
      </c>
      <c r="H47" s="72">
        <f>H46+H40</f>
        <v>0</v>
      </c>
      <c r="I47" s="72">
        <f>I46+I40</f>
        <v>0</v>
      </c>
    </row>
    <row r="48" spans="1:9" x14ac:dyDescent="0.25">
      <c r="A48" s="328" t="s">
        <v>89</v>
      </c>
      <c r="B48" s="328"/>
      <c r="C48" s="328"/>
      <c r="D48" s="328"/>
      <c r="E48" s="328"/>
      <c r="F48" s="328"/>
      <c r="G48" s="51">
        <v>39</v>
      </c>
      <c r="H48" s="76">
        <v>0</v>
      </c>
      <c r="I48" s="76">
        <v>0</v>
      </c>
    </row>
    <row r="49" spans="1:9" x14ac:dyDescent="0.25">
      <c r="A49" s="378" t="s">
        <v>90</v>
      </c>
      <c r="B49" s="378"/>
      <c r="C49" s="378"/>
      <c r="D49" s="378"/>
      <c r="E49" s="378"/>
      <c r="F49" s="378"/>
      <c r="G49" s="53">
        <v>40</v>
      </c>
      <c r="H49" s="72">
        <f>H19+H34+H47+H48</f>
        <v>0</v>
      </c>
      <c r="I49" s="72">
        <f>I19+I34+I47+I48</f>
        <v>0</v>
      </c>
    </row>
    <row r="50" spans="1:9" x14ac:dyDescent="0.25">
      <c r="A50" s="443" t="s">
        <v>47</v>
      </c>
      <c r="B50" s="443"/>
      <c r="C50" s="443"/>
      <c r="D50" s="443"/>
      <c r="E50" s="443"/>
      <c r="F50" s="443"/>
      <c r="G50" s="51">
        <v>41</v>
      </c>
      <c r="H50" s="76">
        <v>0</v>
      </c>
      <c r="I50" s="76">
        <v>0</v>
      </c>
    </row>
    <row r="51" spans="1:9" x14ac:dyDescent="0.25">
      <c r="A51" s="444" t="s">
        <v>91</v>
      </c>
      <c r="B51" s="444"/>
      <c r="C51" s="444"/>
      <c r="D51" s="444"/>
      <c r="E51" s="444"/>
      <c r="F51" s="444"/>
      <c r="G51" s="56">
        <v>42</v>
      </c>
      <c r="H51" s="86">
        <f>H50+H49</f>
        <v>0</v>
      </c>
      <c r="I51" s="86">
        <f>I50+I49</f>
        <v>0</v>
      </c>
    </row>
  </sheetData>
  <mergeCells count="51">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I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I35"/>
    <mergeCell ref="A36:F36"/>
    <mergeCell ref="A37:F37"/>
    <mergeCell ref="A38:F38"/>
    <mergeCell ref="A39:F39"/>
    <mergeCell ref="A40:F40"/>
    <mergeCell ref="A41:F41"/>
    <mergeCell ref="A49:F49"/>
    <mergeCell ref="A50:F50"/>
    <mergeCell ref="A51:F51"/>
    <mergeCell ref="A43:F43"/>
    <mergeCell ref="A44:F44"/>
    <mergeCell ref="A45:F45"/>
    <mergeCell ref="A46:F46"/>
    <mergeCell ref="A47:F47"/>
    <mergeCell ref="A48:F48"/>
  </mergeCells>
  <dataValidations count="4">
    <dataValidation type="whole" operator="greaterThanOrEqual" allowBlank="1" showInputMessage="1" showErrorMessage="1" errorTitle="Pogrešan upis" error="Dopušten je upis samo pozitivnih cjelobrojnih vrijednosti" sqref="H50:I51 H21:I27 H8:I15 H36:I40">
      <formula1>0</formula1>
    </dataValidation>
    <dataValidation type="whole" operator="lessThanOrEqual" allowBlank="1" showInputMessage="1" showErrorMessage="1" errorTitle="Pogrešan upis" error="Dopušten je upis samo negativnih cjelobrojnih vrijednosti ili nule" sqref="H28:I33 H17:I17 H41:I46">
      <formula1>0</formula1>
    </dataValidation>
    <dataValidation type="whole" operator="notEqual" allowBlank="1" showInputMessage="1" showErrorMessage="1" errorTitle="Pogrešan upis" error="Dopušten je upis samo cjelobrojnih vrijednosti" sqref="H34:I34 H47:I49 H16:I16 H18:I19">
      <formula1>999999999999</formula1>
    </dataValidation>
    <dataValidation type="whole" operator="greaterThanOrEqual" allowBlank="1" showInputMessage="1" showErrorMessage="1" errorTitle="Pogrešan unos" error="Mogu se unijeti samo cjelobrojne pozitivne vrijednosti." sqref="H20:I20 H35:I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D10" workbookViewId="0">
      <selection activeCell="I26" sqref="I26"/>
    </sheetView>
  </sheetViews>
  <sheetFormatPr defaultRowHeight="15" x14ac:dyDescent="0.25"/>
  <cols>
    <col min="5" max="5" width="10.140625" bestFit="1" customWidth="1"/>
    <col min="7" max="7" width="10.5703125" customWidth="1"/>
    <col min="8" max="23" width="9.140625" customWidth="1"/>
  </cols>
  <sheetData>
    <row r="1" spans="1:23" ht="15" customHeight="1" x14ac:dyDescent="0.25">
      <c r="A1" s="464" t="s">
        <v>409</v>
      </c>
      <c r="B1" s="465"/>
      <c r="C1" s="465"/>
      <c r="D1" s="465"/>
      <c r="E1" s="465"/>
      <c r="F1" s="465"/>
      <c r="G1" s="465"/>
      <c r="H1" s="465"/>
      <c r="I1" s="465"/>
      <c r="J1" s="465"/>
      <c r="K1" s="465"/>
      <c r="L1" s="465"/>
      <c r="M1" s="465"/>
      <c r="N1" s="465"/>
      <c r="O1" s="465"/>
      <c r="P1" s="465"/>
      <c r="Q1" s="465"/>
      <c r="R1" s="465"/>
      <c r="S1" s="465"/>
      <c r="T1" s="465"/>
      <c r="U1" s="465"/>
      <c r="V1" s="465"/>
      <c r="W1" s="465"/>
    </row>
    <row r="2" spans="1:23" x14ac:dyDescent="0.25">
      <c r="A2" s="113"/>
      <c r="B2" s="88"/>
      <c r="C2" s="490" t="s">
        <v>410</v>
      </c>
      <c r="D2" s="490"/>
      <c r="E2" s="89">
        <v>43466</v>
      </c>
      <c r="F2" s="90" t="s">
        <v>109</v>
      </c>
      <c r="G2" s="89">
        <v>43830</v>
      </c>
      <c r="H2" s="91"/>
      <c r="I2" s="91"/>
      <c r="J2" s="91"/>
      <c r="K2" s="92"/>
      <c r="L2" s="87"/>
      <c r="M2" s="87"/>
      <c r="N2" s="87"/>
      <c r="O2" s="87"/>
      <c r="P2" s="87"/>
      <c r="Q2" s="87"/>
      <c r="R2" s="87"/>
      <c r="S2" s="87"/>
      <c r="T2" s="87"/>
      <c r="U2" s="87"/>
      <c r="V2" s="87" t="s">
        <v>140</v>
      </c>
      <c r="W2" s="87"/>
    </row>
    <row r="3" spans="1:23" ht="15.95" customHeight="1" thickBot="1" x14ac:dyDescent="0.3">
      <c r="A3" s="491" t="s">
        <v>411</v>
      </c>
      <c r="B3" s="492"/>
      <c r="C3" s="492"/>
      <c r="D3" s="492"/>
      <c r="E3" s="492"/>
      <c r="F3" s="492"/>
      <c r="G3" s="495" t="s">
        <v>143</v>
      </c>
      <c r="H3" s="495" t="s">
        <v>412</v>
      </c>
      <c r="I3" s="495"/>
      <c r="J3" s="495"/>
      <c r="K3" s="495"/>
      <c r="L3" s="495"/>
      <c r="M3" s="495"/>
      <c r="N3" s="495"/>
      <c r="O3" s="495"/>
      <c r="P3" s="495"/>
      <c r="Q3" s="495"/>
      <c r="R3" s="495"/>
      <c r="S3" s="495"/>
      <c r="T3" s="495"/>
      <c r="U3" s="495"/>
      <c r="V3" s="497" t="s">
        <v>92</v>
      </c>
      <c r="W3" s="482" t="s">
        <v>93</v>
      </c>
    </row>
    <row r="4" spans="1:23" ht="72.75" thickBot="1" x14ac:dyDescent="0.3">
      <c r="A4" s="493"/>
      <c r="B4" s="494"/>
      <c r="C4" s="494"/>
      <c r="D4" s="494"/>
      <c r="E4" s="494"/>
      <c r="F4" s="494"/>
      <c r="G4" s="496"/>
      <c r="H4" s="114" t="s">
        <v>413</v>
      </c>
      <c r="I4" s="114" t="s">
        <v>414</v>
      </c>
      <c r="J4" s="114" t="s">
        <v>415</v>
      </c>
      <c r="K4" s="114" t="s">
        <v>416</v>
      </c>
      <c r="L4" s="114" t="s">
        <v>417</v>
      </c>
      <c r="M4" s="114" t="s">
        <v>418</v>
      </c>
      <c r="N4" s="114" t="s">
        <v>419</v>
      </c>
      <c r="O4" s="114" t="s">
        <v>420</v>
      </c>
      <c r="P4" s="114" t="s">
        <v>421</v>
      </c>
      <c r="Q4" s="114" t="s">
        <v>422</v>
      </c>
      <c r="R4" s="114" t="s">
        <v>423</v>
      </c>
      <c r="S4" s="114" t="s">
        <v>424</v>
      </c>
      <c r="T4" s="114" t="s">
        <v>425</v>
      </c>
      <c r="U4" s="114" t="s">
        <v>426</v>
      </c>
      <c r="V4" s="498"/>
      <c r="W4" s="483"/>
    </row>
    <row r="5" spans="1:23" ht="36" x14ac:dyDescent="0.25">
      <c r="A5" s="484">
        <v>1</v>
      </c>
      <c r="B5" s="485"/>
      <c r="C5" s="485"/>
      <c r="D5" s="485"/>
      <c r="E5" s="485"/>
      <c r="F5" s="485"/>
      <c r="G5" s="115">
        <v>2</v>
      </c>
      <c r="H5" s="116" t="s">
        <v>42</v>
      </c>
      <c r="I5" s="117" t="s">
        <v>43</v>
      </c>
      <c r="J5" s="116" t="s">
        <v>94</v>
      </c>
      <c r="K5" s="117" t="s">
        <v>95</v>
      </c>
      <c r="L5" s="116" t="s">
        <v>96</v>
      </c>
      <c r="M5" s="117" t="s">
        <v>97</v>
      </c>
      <c r="N5" s="116" t="s">
        <v>98</v>
      </c>
      <c r="O5" s="117" t="s">
        <v>99</v>
      </c>
      <c r="P5" s="116" t="s">
        <v>100</v>
      </c>
      <c r="Q5" s="117" t="s">
        <v>101</v>
      </c>
      <c r="R5" s="116" t="s">
        <v>102</v>
      </c>
      <c r="S5" s="117" t="s">
        <v>103</v>
      </c>
      <c r="T5" s="116" t="s">
        <v>104</v>
      </c>
      <c r="U5" s="116" t="s">
        <v>427</v>
      </c>
      <c r="V5" s="93" t="s">
        <v>105</v>
      </c>
      <c r="W5" s="94" t="s">
        <v>106</v>
      </c>
    </row>
    <row r="6" spans="1:23" x14ac:dyDescent="0.25">
      <c r="A6" s="486" t="s">
        <v>428</v>
      </c>
      <c r="B6" s="486"/>
      <c r="C6" s="486"/>
      <c r="D6" s="486"/>
      <c r="E6" s="486"/>
      <c r="F6" s="486"/>
      <c r="G6" s="486"/>
      <c r="H6" s="486"/>
      <c r="I6" s="486"/>
      <c r="J6" s="486"/>
      <c r="K6" s="486"/>
      <c r="L6" s="486"/>
      <c r="M6" s="486"/>
      <c r="N6" s="487"/>
      <c r="O6" s="487"/>
      <c r="P6" s="487"/>
      <c r="Q6" s="487"/>
      <c r="R6" s="487"/>
      <c r="S6" s="487"/>
      <c r="T6" s="487"/>
      <c r="U6" s="487"/>
      <c r="V6" s="487"/>
      <c r="W6" s="488"/>
    </row>
    <row r="7" spans="1:23" ht="15" customHeight="1" x14ac:dyDescent="0.25">
      <c r="A7" s="474" t="s">
        <v>464</v>
      </c>
      <c r="B7" s="474"/>
      <c r="C7" s="474"/>
      <c r="D7" s="474"/>
      <c r="E7" s="474"/>
      <c r="F7" s="474"/>
      <c r="G7" s="95">
        <v>1</v>
      </c>
      <c r="H7" s="96">
        <v>1672021210</v>
      </c>
      <c r="I7" s="96">
        <v>3602906</v>
      </c>
      <c r="J7" s="96">
        <v>83601061</v>
      </c>
      <c r="K7" s="96">
        <v>44815284</v>
      </c>
      <c r="L7" s="96">
        <v>35889620</v>
      </c>
      <c r="M7" s="96">
        <v>0</v>
      </c>
      <c r="N7" s="96">
        <v>9529123</v>
      </c>
      <c r="O7" s="96">
        <v>0</v>
      </c>
      <c r="P7" s="96">
        <v>634097</v>
      </c>
      <c r="Q7" s="96">
        <v>0</v>
      </c>
      <c r="R7" s="96">
        <v>0</v>
      </c>
      <c r="S7" s="96">
        <v>263138893</v>
      </c>
      <c r="T7" s="96">
        <v>243596016</v>
      </c>
      <c r="U7" s="97">
        <f>H7+I7+J7+K7-L7+M7+N7+O7+P7+Q7+R7+S7+T7</f>
        <v>2285048970</v>
      </c>
      <c r="V7" s="96">
        <v>231125940</v>
      </c>
      <c r="W7" s="97">
        <f>U7+V7</f>
        <v>2516174910</v>
      </c>
    </row>
    <row r="8" spans="1:23" ht="15" customHeight="1" x14ac:dyDescent="0.25">
      <c r="A8" s="489" t="s">
        <v>429</v>
      </c>
      <c r="B8" s="489"/>
      <c r="C8" s="489"/>
      <c r="D8" s="489"/>
      <c r="E8" s="489"/>
      <c r="F8" s="489"/>
      <c r="G8" s="95">
        <v>2</v>
      </c>
      <c r="H8" s="96">
        <v>0</v>
      </c>
      <c r="I8" s="96">
        <v>0</v>
      </c>
      <c r="J8" s="96">
        <v>0</v>
      </c>
      <c r="K8" s="96">
        <v>0</v>
      </c>
      <c r="L8" s="96">
        <v>0</v>
      </c>
      <c r="M8" s="96">
        <v>0</v>
      </c>
      <c r="N8" s="96">
        <v>0</v>
      </c>
      <c r="O8" s="96">
        <v>0</v>
      </c>
      <c r="P8" s="96">
        <v>0</v>
      </c>
      <c r="Q8" s="96">
        <v>0</v>
      </c>
      <c r="R8" s="96">
        <v>0</v>
      </c>
      <c r="S8" s="96">
        <v>0</v>
      </c>
      <c r="T8" s="96">
        <v>0</v>
      </c>
      <c r="U8" s="97">
        <f t="shared" ref="U8:U9" si="0">H8+I8+J8+K8-L8+M8+N8+O8+P8+Q8+R8+S8+T8</f>
        <v>0</v>
      </c>
      <c r="V8" s="96">
        <v>0</v>
      </c>
      <c r="W8" s="97">
        <f t="shared" ref="W8:W9" si="1">U8+V8</f>
        <v>0</v>
      </c>
    </row>
    <row r="9" spans="1:23" ht="15" customHeight="1" x14ac:dyDescent="0.25">
      <c r="A9" s="489" t="s">
        <v>430</v>
      </c>
      <c r="B9" s="489"/>
      <c r="C9" s="489"/>
      <c r="D9" s="489"/>
      <c r="E9" s="489"/>
      <c r="F9" s="489"/>
      <c r="G9" s="95">
        <v>3</v>
      </c>
      <c r="H9" s="96">
        <v>0</v>
      </c>
      <c r="I9" s="96">
        <v>0</v>
      </c>
      <c r="J9" s="96">
        <v>0</v>
      </c>
      <c r="K9" s="96">
        <v>0</v>
      </c>
      <c r="L9" s="96">
        <v>0</v>
      </c>
      <c r="M9" s="96">
        <v>0</v>
      </c>
      <c r="N9" s="96">
        <v>0</v>
      </c>
      <c r="O9" s="96">
        <v>0</v>
      </c>
      <c r="P9" s="96">
        <v>0</v>
      </c>
      <c r="Q9" s="96">
        <v>0</v>
      </c>
      <c r="R9" s="96">
        <v>0</v>
      </c>
      <c r="S9" s="96">
        <v>0</v>
      </c>
      <c r="T9" s="96">
        <v>0</v>
      </c>
      <c r="U9" s="97">
        <f t="shared" si="0"/>
        <v>0</v>
      </c>
      <c r="V9" s="96">
        <v>0</v>
      </c>
      <c r="W9" s="97">
        <f t="shared" si="1"/>
        <v>0</v>
      </c>
    </row>
    <row r="10" spans="1:23" ht="15" customHeight="1" x14ac:dyDescent="0.25">
      <c r="A10" s="478" t="s">
        <v>431</v>
      </c>
      <c r="B10" s="479"/>
      <c r="C10" s="479"/>
      <c r="D10" s="479"/>
      <c r="E10" s="479"/>
      <c r="F10" s="480"/>
      <c r="G10" s="98">
        <v>4</v>
      </c>
      <c r="H10" s="99">
        <f>H7+H8+H9</f>
        <v>1672021210</v>
      </c>
      <c r="I10" s="99">
        <f t="shared" ref="I10:W10" si="2">I7+I8+I9</f>
        <v>3602906</v>
      </c>
      <c r="J10" s="99">
        <f t="shared" si="2"/>
        <v>83601061</v>
      </c>
      <c r="K10" s="99">
        <f t="shared" si="2"/>
        <v>44815284</v>
      </c>
      <c r="L10" s="99">
        <f t="shared" si="2"/>
        <v>35889620</v>
      </c>
      <c r="M10" s="99">
        <f t="shared" si="2"/>
        <v>0</v>
      </c>
      <c r="N10" s="99">
        <f t="shared" si="2"/>
        <v>9529123</v>
      </c>
      <c r="O10" s="99">
        <f t="shared" si="2"/>
        <v>0</v>
      </c>
      <c r="P10" s="99">
        <f t="shared" si="2"/>
        <v>634097</v>
      </c>
      <c r="Q10" s="99">
        <f t="shared" si="2"/>
        <v>0</v>
      </c>
      <c r="R10" s="99">
        <f t="shared" si="2"/>
        <v>0</v>
      </c>
      <c r="S10" s="99">
        <f t="shared" si="2"/>
        <v>263138893</v>
      </c>
      <c r="T10" s="99">
        <f t="shared" si="2"/>
        <v>243596016</v>
      </c>
      <c r="U10" s="99">
        <f t="shared" si="2"/>
        <v>2285048970</v>
      </c>
      <c r="V10" s="99">
        <f t="shared" si="2"/>
        <v>231125940</v>
      </c>
      <c r="W10" s="99">
        <f t="shared" si="2"/>
        <v>2516174910</v>
      </c>
    </row>
    <row r="11" spans="1:23" ht="15" customHeight="1" x14ac:dyDescent="0.25">
      <c r="A11" s="466" t="s">
        <v>432</v>
      </c>
      <c r="B11" s="466"/>
      <c r="C11" s="466"/>
      <c r="D11" s="466"/>
      <c r="E11" s="466"/>
      <c r="F11" s="466"/>
      <c r="G11" s="95">
        <v>5</v>
      </c>
      <c r="H11" s="100">
        <v>0</v>
      </c>
      <c r="I11" s="100">
        <v>0</v>
      </c>
      <c r="J11" s="100">
        <v>0</v>
      </c>
      <c r="K11" s="100">
        <v>0</v>
      </c>
      <c r="L11" s="100">
        <v>0</v>
      </c>
      <c r="M11" s="100">
        <v>0</v>
      </c>
      <c r="N11" s="100">
        <v>0</v>
      </c>
      <c r="O11" s="100">
        <v>0</v>
      </c>
      <c r="P11" s="100">
        <v>0</v>
      </c>
      <c r="Q11" s="100">
        <v>0</v>
      </c>
      <c r="R11" s="100">
        <v>0</v>
      </c>
      <c r="S11" s="100">
        <v>0</v>
      </c>
      <c r="T11" s="96">
        <v>235337282</v>
      </c>
      <c r="U11" s="97">
        <f>H11+I11+J11+K11-L11+M11+N11+O11+P11+Q11+R11+S11+T11</f>
        <v>235337282</v>
      </c>
      <c r="V11" s="96">
        <v>3850224</v>
      </c>
      <c r="W11" s="97">
        <f t="shared" ref="W11:W28" si="3">U11+V11</f>
        <v>239187506</v>
      </c>
    </row>
    <row r="12" spans="1:23" ht="15" customHeight="1" x14ac:dyDescent="0.25">
      <c r="A12" s="466" t="s">
        <v>433</v>
      </c>
      <c r="B12" s="466"/>
      <c r="C12" s="466"/>
      <c r="D12" s="466"/>
      <c r="E12" s="466"/>
      <c r="F12" s="466"/>
      <c r="G12" s="95">
        <v>6</v>
      </c>
      <c r="H12" s="100">
        <v>0</v>
      </c>
      <c r="I12" s="100">
        <v>0</v>
      </c>
      <c r="J12" s="100">
        <v>0</v>
      </c>
      <c r="K12" s="100">
        <v>0</v>
      </c>
      <c r="L12" s="100">
        <v>0</v>
      </c>
      <c r="M12" s="100">
        <v>0</v>
      </c>
      <c r="N12" s="96">
        <v>0</v>
      </c>
      <c r="O12" s="100">
        <v>0</v>
      </c>
      <c r="P12" s="100">
        <v>0</v>
      </c>
      <c r="Q12" s="100">
        <v>0</v>
      </c>
      <c r="R12" s="100">
        <v>0</v>
      </c>
      <c r="S12" s="100">
        <v>0</v>
      </c>
      <c r="T12" s="100">
        <v>0</v>
      </c>
      <c r="U12" s="97">
        <f t="shared" ref="U12:U28" si="4">H12+I12+J12+K12-L12+M12+N12+O12+P12+Q12+R12+S12+T12</f>
        <v>0</v>
      </c>
      <c r="V12" s="96">
        <v>0</v>
      </c>
      <c r="W12" s="97">
        <f t="shared" si="3"/>
        <v>0</v>
      </c>
    </row>
    <row r="13" spans="1:23" ht="21.4" customHeight="1" x14ac:dyDescent="0.25">
      <c r="A13" s="466" t="s">
        <v>434</v>
      </c>
      <c r="B13" s="466"/>
      <c r="C13" s="466"/>
      <c r="D13" s="466"/>
      <c r="E13" s="466"/>
      <c r="F13" s="466"/>
      <c r="G13" s="95">
        <v>7</v>
      </c>
      <c r="H13" s="100">
        <v>0</v>
      </c>
      <c r="I13" s="100">
        <v>0</v>
      </c>
      <c r="J13" s="100">
        <v>0</v>
      </c>
      <c r="K13" s="100">
        <v>0</v>
      </c>
      <c r="L13" s="100">
        <v>0</v>
      </c>
      <c r="M13" s="100">
        <v>0</v>
      </c>
      <c r="N13" s="100">
        <v>0</v>
      </c>
      <c r="O13" s="96">
        <v>0</v>
      </c>
      <c r="P13" s="100">
        <v>0</v>
      </c>
      <c r="Q13" s="100">
        <v>0</v>
      </c>
      <c r="R13" s="100">
        <v>0</v>
      </c>
      <c r="S13" s="96">
        <v>0</v>
      </c>
      <c r="T13" s="96">
        <v>0</v>
      </c>
      <c r="U13" s="97">
        <f t="shared" si="4"/>
        <v>0</v>
      </c>
      <c r="V13" s="96">
        <v>0</v>
      </c>
      <c r="W13" s="97">
        <f t="shared" si="3"/>
        <v>0</v>
      </c>
    </row>
    <row r="14" spans="1:23" ht="15" customHeight="1" x14ac:dyDescent="0.25">
      <c r="A14" s="466" t="s">
        <v>435</v>
      </c>
      <c r="B14" s="466"/>
      <c r="C14" s="466"/>
      <c r="D14" s="466"/>
      <c r="E14" s="466"/>
      <c r="F14" s="466"/>
      <c r="G14" s="95">
        <v>8</v>
      </c>
      <c r="H14" s="100">
        <v>0</v>
      </c>
      <c r="I14" s="100">
        <v>0</v>
      </c>
      <c r="J14" s="100">
        <v>0</v>
      </c>
      <c r="K14" s="100">
        <v>0</v>
      </c>
      <c r="L14" s="100">
        <v>0</v>
      </c>
      <c r="M14" s="100">
        <v>0</v>
      </c>
      <c r="N14" s="100">
        <v>0</v>
      </c>
      <c r="O14" s="100">
        <v>0</v>
      </c>
      <c r="P14" s="96">
        <v>338982</v>
      </c>
      <c r="Q14" s="100">
        <v>0</v>
      </c>
      <c r="R14" s="100">
        <v>0</v>
      </c>
      <c r="S14" s="96">
        <v>0</v>
      </c>
      <c r="T14" s="96">
        <v>0</v>
      </c>
      <c r="U14" s="97">
        <f t="shared" si="4"/>
        <v>338982</v>
      </c>
      <c r="V14" s="96">
        <v>0</v>
      </c>
      <c r="W14" s="97">
        <f t="shared" si="3"/>
        <v>338982</v>
      </c>
    </row>
    <row r="15" spans="1:23" ht="15" customHeight="1" x14ac:dyDescent="0.25">
      <c r="A15" s="466" t="s">
        <v>436</v>
      </c>
      <c r="B15" s="466"/>
      <c r="C15" s="466"/>
      <c r="D15" s="466"/>
      <c r="E15" s="466"/>
      <c r="F15" s="466"/>
      <c r="G15" s="95">
        <v>9</v>
      </c>
      <c r="H15" s="100">
        <v>0</v>
      </c>
      <c r="I15" s="100">
        <v>0</v>
      </c>
      <c r="J15" s="100">
        <v>0</v>
      </c>
      <c r="K15" s="100">
        <v>0</v>
      </c>
      <c r="L15" s="100">
        <v>0</v>
      </c>
      <c r="M15" s="100">
        <v>0</v>
      </c>
      <c r="N15" s="100">
        <v>0</v>
      </c>
      <c r="O15" s="100">
        <v>0</v>
      </c>
      <c r="P15" s="100">
        <v>0</v>
      </c>
      <c r="Q15" s="96">
        <v>0</v>
      </c>
      <c r="R15" s="100">
        <v>0</v>
      </c>
      <c r="S15" s="96">
        <v>0</v>
      </c>
      <c r="T15" s="96">
        <v>0</v>
      </c>
      <c r="U15" s="97">
        <f t="shared" si="4"/>
        <v>0</v>
      </c>
      <c r="V15" s="96">
        <v>0</v>
      </c>
      <c r="W15" s="97">
        <f t="shared" si="3"/>
        <v>0</v>
      </c>
    </row>
    <row r="16" spans="1:23" ht="15" customHeight="1" x14ac:dyDescent="0.25">
      <c r="A16" s="466" t="s">
        <v>437</v>
      </c>
      <c r="B16" s="466"/>
      <c r="C16" s="466"/>
      <c r="D16" s="466"/>
      <c r="E16" s="466"/>
      <c r="F16" s="466"/>
      <c r="G16" s="95">
        <v>10</v>
      </c>
      <c r="H16" s="100">
        <v>0</v>
      </c>
      <c r="I16" s="100">
        <v>0</v>
      </c>
      <c r="J16" s="100">
        <v>0</v>
      </c>
      <c r="K16" s="100">
        <v>0</v>
      </c>
      <c r="L16" s="100">
        <v>0</v>
      </c>
      <c r="M16" s="100">
        <v>0</v>
      </c>
      <c r="N16" s="100">
        <v>0</v>
      </c>
      <c r="O16" s="100">
        <v>0</v>
      </c>
      <c r="P16" s="100">
        <v>0</v>
      </c>
      <c r="Q16" s="100">
        <v>0</v>
      </c>
      <c r="R16" s="96">
        <v>0</v>
      </c>
      <c r="S16" s="96">
        <v>0</v>
      </c>
      <c r="T16" s="96">
        <v>0</v>
      </c>
      <c r="U16" s="97">
        <f t="shared" si="4"/>
        <v>0</v>
      </c>
      <c r="V16" s="96">
        <v>0</v>
      </c>
      <c r="W16" s="97">
        <f t="shared" si="3"/>
        <v>0</v>
      </c>
    </row>
    <row r="17" spans="1:23" ht="20.85" customHeight="1" x14ac:dyDescent="0.25">
      <c r="A17" s="466" t="s">
        <v>438</v>
      </c>
      <c r="B17" s="466"/>
      <c r="C17" s="466"/>
      <c r="D17" s="466"/>
      <c r="E17" s="466"/>
      <c r="F17" s="466"/>
      <c r="G17" s="95">
        <v>11</v>
      </c>
      <c r="H17" s="100">
        <v>0</v>
      </c>
      <c r="I17" s="100">
        <v>0</v>
      </c>
      <c r="J17" s="100">
        <v>0</v>
      </c>
      <c r="K17" s="100">
        <v>0</v>
      </c>
      <c r="L17" s="100">
        <v>0</v>
      </c>
      <c r="M17" s="100">
        <v>0</v>
      </c>
      <c r="N17" s="96">
        <v>0</v>
      </c>
      <c r="O17" s="96">
        <v>0</v>
      </c>
      <c r="P17" s="96">
        <v>0</v>
      </c>
      <c r="Q17" s="96">
        <v>0</v>
      </c>
      <c r="R17" s="96">
        <v>0</v>
      </c>
      <c r="S17" s="96">
        <v>0</v>
      </c>
      <c r="T17" s="96">
        <v>0</v>
      </c>
      <c r="U17" s="97">
        <f t="shared" si="4"/>
        <v>0</v>
      </c>
      <c r="V17" s="96">
        <v>0</v>
      </c>
      <c r="W17" s="97">
        <f t="shared" si="3"/>
        <v>0</v>
      </c>
    </row>
    <row r="18" spans="1:23" ht="15" customHeight="1" x14ac:dyDescent="0.25">
      <c r="A18" s="466" t="s">
        <v>439</v>
      </c>
      <c r="B18" s="466"/>
      <c r="C18" s="466"/>
      <c r="D18" s="466"/>
      <c r="E18" s="466"/>
      <c r="F18" s="466"/>
      <c r="G18" s="95">
        <v>12</v>
      </c>
      <c r="H18" s="100">
        <v>0</v>
      </c>
      <c r="I18" s="100">
        <v>0</v>
      </c>
      <c r="J18" s="100">
        <v>0</v>
      </c>
      <c r="K18" s="100">
        <v>0</v>
      </c>
      <c r="L18" s="100">
        <v>0</v>
      </c>
      <c r="M18" s="100">
        <v>0</v>
      </c>
      <c r="N18" s="96">
        <v>0</v>
      </c>
      <c r="O18" s="96">
        <v>0</v>
      </c>
      <c r="P18" s="96">
        <v>0</v>
      </c>
      <c r="Q18" s="96">
        <v>0</v>
      </c>
      <c r="R18" s="96">
        <v>0</v>
      </c>
      <c r="S18" s="96">
        <v>0</v>
      </c>
      <c r="T18" s="96">
        <v>0</v>
      </c>
      <c r="U18" s="97">
        <f t="shared" si="4"/>
        <v>0</v>
      </c>
      <c r="V18" s="96">
        <v>0</v>
      </c>
      <c r="W18" s="97">
        <f t="shared" si="3"/>
        <v>0</v>
      </c>
    </row>
    <row r="19" spans="1:23" ht="15" customHeight="1" x14ac:dyDescent="0.25">
      <c r="A19" s="466" t="s">
        <v>440</v>
      </c>
      <c r="B19" s="466"/>
      <c r="C19" s="466"/>
      <c r="D19" s="466"/>
      <c r="E19" s="466"/>
      <c r="F19" s="466"/>
      <c r="G19" s="95">
        <v>13</v>
      </c>
      <c r="H19" s="96">
        <v>0</v>
      </c>
      <c r="I19" s="96">
        <v>0</v>
      </c>
      <c r="J19" s="96">
        <v>0</v>
      </c>
      <c r="K19" s="96">
        <v>0</v>
      </c>
      <c r="L19" s="96">
        <v>0</v>
      </c>
      <c r="M19" s="96">
        <v>0</v>
      </c>
      <c r="N19" s="96">
        <v>0</v>
      </c>
      <c r="O19" s="96">
        <v>0</v>
      </c>
      <c r="P19" s="96">
        <v>0</v>
      </c>
      <c r="Q19" s="96">
        <v>0</v>
      </c>
      <c r="R19" s="96">
        <v>0</v>
      </c>
      <c r="S19" s="96">
        <v>0</v>
      </c>
      <c r="T19" s="96">
        <v>0</v>
      </c>
      <c r="U19" s="97">
        <f t="shared" si="4"/>
        <v>0</v>
      </c>
      <c r="V19" s="96">
        <v>0</v>
      </c>
      <c r="W19" s="97">
        <f t="shared" si="3"/>
        <v>0</v>
      </c>
    </row>
    <row r="20" spans="1:23" ht="15" customHeight="1" x14ac:dyDescent="0.25">
      <c r="A20" s="466" t="s">
        <v>441</v>
      </c>
      <c r="B20" s="466"/>
      <c r="C20" s="466"/>
      <c r="D20" s="466"/>
      <c r="E20" s="466"/>
      <c r="F20" s="466"/>
      <c r="G20" s="95">
        <v>14</v>
      </c>
      <c r="H20" s="100">
        <v>0</v>
      </c>
      <c r="I20" s="100">
        <v>0</v>
      </c>
      <c r="J20" s="100">
        <v>0</v>
      </c>
      <c r="K20" s="100">
        <v>0</v>
      </c>
      <c r="L20" s="100">
        <v>0</v>
      </c>
      <c r="M20" s="100">
        <v>0</v>
      </c>
      <c r="N20" s="96">
        <v>0</v>
      </c>
      <c r="O20" s="96">
        <v>0</v>
      </c>
      <c r="P20" s="96">
        <f>-67796-1</f>
        <v>-67797</v>
      </c>
      <c r="Q20" s="96">
        <v>0</v>
      </c>
      <c r="R20" s="96">
        <v>0</v>
      </c>
      <c r="S20" s="96">
        <v>0</v>
      </c>
      <c r="T20" s="96">
        <v>0</v>
      </c>
      <c r="U20" s="97">
        <f t="shared" si="4"/>
        <v>-67797</v>
      </c>
      <c r="V20" s="96">
        <v>0</v>
      </c>
      <c r="W20" s="97">
        <f t="shared" si="3"/>
        <v>-67797</v>
      </c>
    </row>
    <row r="21" spans="1:23" ht="22.5" customHeight="1" x14ac:dyDescent="0.25">
      <c r="A21" s="481" t="s">
        <v>442</v>
      </c>
      <c r="B21" s="481"/>
      <c r="C21" s="481"/>
      <c r="D21" s="481"/>
      <c r="E21" s="481"/>
      <c r="F21" s="481"/>
      <c r="G21" s="95">
        <v>15</v>
      </c>
      <c r="H21" s="96">
        <v>0</v>
      </c>
      <c r="I21" s="96">
        <v>0</v>
      </c>
      <c r="J21" s="96">
        <v>0</v>
      </c>
      <c r="K21" s="96">
        <v>0</v>
      </c>
      <c r="L21" s="96">
        <v>0</v>
      </c>
      <c r="M21" s="96">
        <v>0</v>
      </c>
      <c r="N21" s="96">
        <v>0</v>
      </c>
      <c r="O21" s="96">
        <v>0</v>
      </c>
      <c r="P21" s="96">
        <v>0</v>
      </c>
      <c r="Q21" s="96">
        <v>0</v>
      </c>
      <c r="R21" s="96">
        <v>0</v>
      </c>
      <c r="S21" s="96">
        <v>0</v>
      </c>
      <c r="T21" s="96">
        <v>0</v>
      </c>
      <c r="U21" s="97">
        <f t="shared" si="4"/>
        <v>0</v>
      </c>
      <c r="V21" s="96">
        <v>0</v>
      </c>
      <c r="W21" s="97">
        <f t="shared" si="3"/>
        <v>0</v>
      </c>
    </row>
    <row r="22" spans="1:23" ht="15.6" customHeight="1" x14ac:dyDescent="0.25">
      <c r="A22" s="466" t="s">
        <v>465</v>
      </c>
      <c r="B22" s="466"/>
      <c r="C22" s="466"/>
      <c r="D22" s="466"/>
      <c r="E22" s="466"/>
      <c r="F22" s="466"/>
      <c r="G22" s="95">
        <v>16</v>
      </c>
      <c r="H22" s="96">
        <v>0</v>
      </c>
      <c r="I22" s="96">
        <v>0</v>
      </c>
      <c r="J22" s="96">
        <v>0</v>
      </c>
      <c r="K22" s="96">
        <v>0</v>
      </c>
      <c r="L22" s="96">
        <v>0</v>
      </c>
      <c r="M22" s="96">
        <v>0</v>
      </c>
      <c r="N22" s="96">
        <v>0</v>
      </c>
      <c r="O22" s="96">
        <v>0</v>
      </c>
      <c r="P22" s="96">
        <v>0</v>
      </c>
      <c r="Q22" s="96">
        <v>0</v>
      </c>
      <c r="R22" s="96">
        <v>0</v>
      </c>
      <c r="S22" s="96">
        <v>0</v>
      </c>
      <c r="T22" s="96">
        <v>0</v>
      </c>
      <c r="U22" s="97">
        <f t="shared" si="4"/>
        <v>0</v>
      </c>
      <c r="V22" s="96">
        <v>0</v>
      </c>
      <c r="W22" s="97">
        <f t="shared" si="3"/>
        <v>0</v>
      </c>
    </row>
    <row r="23" spans="1:23" ht="15" customHeight="1" x14ac:dyDescent="0.25">
      <c r="A23" s="466" t="s">
        <v>466</v>
      </c>
      <c r="B23" s="466"/>
      <c r="C23" s="466"/>
      <c r="D23" s="466"/>
      <c r="E23" s="466"/>
      <c r="F23" s="466"/>
      <c r="G23" s="95">
        <v>17</v>
      </c>
      <c r="H23" s="96">
        <v>0</v>
      </c>
      <c r="I23" s="96">
        <v>0</v>
      </c>
      <c r="J23" s="96">
        <v>0</v>
      </c>
      <c r="K23" s="96">
        <v>0</v>
      </c>
      <c r="L23" s="96">
        <v>0</v>
      </c>
      <c r="M23" s="96">
        <v>0</v>
      </c>
      <c r="N23" s="96">
        <v>0</v>
      </c>
      <c r="O23" s="96">
        <v>0</v>
      </c>
      <c r="P23" s="96">
        <v>0</v>
      </c>
      <c r="Q23" s="96">
        <v>0</v>
      </c>
      <c r="R23" s="96">
        <v>0</v>
      </c>
      <c r="S23" s="96">
        <v>0</v>
      </c>
      <c r="T23" s="96">
        <v>0</v>
      </c>
      <c r="U23" s="97">
        <f t="shared" si="4"/>
        <v>0</v>
      </c>
      <c r="V23" s="96">
        <v>0</v>
      </c>
      <c r="W23" s="97">
        <f t="shared" si="3"/>
        <v>0</v>
      </c>
    </row>
    <row r="24" spans="1:23" ht="15" customHeight="1" x14ac:dyDescent="0.25">
      <c r="A24" s="466" t="s">
        <v>443</v>
      </c>
      <c r="B24" s="466"/>
      <c r="C24" s="466"/>
      <c r="D24" s="466"/>
      <c r="E24" s="466"/>
      <c r="F24" s="466"/>
      <c r="G24" s="95">
        <v>18</v>
      </c>
      <c r="H24" s="96">
        <v>0</v>
      </c>
      <c r="I24" s="96">
        <v>0</v>
      </c>
      <c r="J24" s="96">
        <v>0</v>
      </c>
      <c r="K24" s="96">
        <v>0</v>
      </c>
      <c r="L24" s="96">
        <v>51705655</v>
      </c>
      <c r="M24" s="96">
        <v>0</v>
      </c>
      <c r="N24" s="96">
        <v>0</v>
      </c>
      <c r="O24" s="96">
        <v>0</v>
      </c>
      <c r="P24" s="96">
        <v>0</v>
      </c>
      <c r="Q24" s="96">
        <v>0</v>
      </c>
      <c r="R24" s="96">
        <v>0</v>
      </c>
      <c r="S24" s="96">
        <v>0</v>
      </c>
      <c r="T24" s="96">
        <v>0</v>
      </c>
      <c r="U24" s="97">
        <f t="shared" si="4"/>
        <v>-51705655</v>
      </c>
      <c r="V24" s="96">
        <v>0</v>
      </c>
      <c r="W24" s="97">
        <f t="shared" si="3"/>
        <v>-51705655</v>
      </c>
    </row>
    <row r="25" spans="1:23" ht="15" customHeight="1" x14ac:dyDescent="0.25">
      <c r="A25" s="466" t="s">
        <v>444</v>
      </c>
      <c r="B25" s="466"/>
      <c r="C25" s="466"/>
      <c r="D25" s="466"/>
      <c r="E25" s="466"/>
      <c r="F25" s="466"/>
      <c r="G25" s="95">
        <v>19</v>
      </c>
      <c r="H25" s="96">
        <v>0</v>
      </c>
      <c r="I25" s="96">
        <v>356885</v>
      </c>
      <c r="J25" s="96">
        <v>0</v>
      </c>
      <c r="K25" s="96">
        <v>0</v>
      </c>
      <c r="L25" s="96">
        <v>-393563</v>
      </c>
      <c r="M25" s="96">
        <v>0</v>
      </c>
      <c r="N25" s="96">
        <v>0</v>
      </c>
      <c r="O25" s="96">
        <v>0</v>
      </c>
      <c r="P25" s="96">
        <v>0</v>
      </c>
      <c r="Q25" s="96">
        <v>0</v>
      </c>
      <c r="R25" s="96">
        <v>0</v>
      </c>
      <c r="S25" s="96">
        <v>-111730149</v>
      </c>
      <c r="T25" s="96">
        <v>0</v>
      </c>
      <c r="U25" s="97">
        <f t="shared" si="4"/>
        <v>-110979701</v>
      </c>
      <c r="V25" s="96">
        <v>0</v>
      </c>
      <c r="W25" s="97">
        <f t="shared" si="3"/>
        <v>-110979701</v>
      </c>
    </row>
    <row r="26" spans="1:23" ht="15" customHeight="1" x14ac:dyDescent="0.25">
      <c r="A26" s="466" t="s">
        <v>445</v>
      </c>
      <c r="B26" s="466"/>
      <c r="C26" s="466"/>
      <c r="D26" s="466"/>
      <c r="E26" s="466"/>
      <c r="F26" s="466"/>
      <c r="G26" s="95">
        <v>20</v>
      </c>
      <c r="H26" s="96">
        <v>0</v>
      </c>
      <c r="I26" s="96">
        <f>1011152+333340</f>
        <v>1344492</v>
      </c>
      <c r="J26" s="96">
        <v>0</v>
      </c>
      <c r="K26" s="96">
        <v>0</v>
      </c>
      <c r="L26" s="96">
        <f>-1082564+1</f>
        <v>-1082563</v>
      </c>
      <c r="M26" s="96">
        <v>0</v>
      </c>
      <c r="N26" s="96">
        <v>0</v>
      </c>
      <c r="O26" s="96">
        <v>0</v>
      </c>
      <c r="P26" s="96">
        <v>0</v>
      </c>
      <c r="Q26" s="96">
        <v>0</v>
      </c>
      <c r="R26" s="96">
        <v>0</v>
      </c>
      <c r="S26" s="96">
        <v>0</v>
      </c>
      <c r="T26" s="96">
        <v>0</v>
      </c>
      <c r="U26" s="97">
        <f t="shared" si="4"/>
        <v>2427055</v>
      </c>
      <c r="V26" s="96">
        <v>0</v>
      </c>
      <c r="W26" s="97">
        <f t="shared" si="3"/>
        <v>2427055</v>
      </c>
    </row>
    <row r="27" spans="1:23" ht="15" customHeight="1" x14ac:dyDescent="0.25">
      <c r="A27" s="466" t="s">
        <v>446</v>
      </c>
      <c r="B27" s="466"/>
      <c r="C27" s="466"/>
      <c r="D27" s="466"/>
      <c r="E27" s="466"/>
      <c r="F27" s="466"/>
      <c r="G27" s="95">
        <v>21</v>
      </c>
      <c r="H27" s="96">
        <v>0</v>
      </c>
      <c r="I27" s="96">
        <v>0</v>
      </c>
      <c r="J27" s="96"/>
      <c r="K27" s="96">
        <v>52000000</v>
      </c>
      <c r="L27" s="96">
        <v>0</v>
      </c>
      <c r="M27" s="96">
        <v>0</v>
      </c>
      <c r="N27" s="96">
        <v>-9529123</v>
      </c>
      <c r="O27" s="96">
        <v>0</v>
      </c>
      <c r="P27" s="96">
        <v>0</v>
      </c>
      <c r="Q27" s="96">
        <v>0</v>
      </c>
      <c r="R27" s="96">
        <v>0</v>
      </c>
      <c r="S27" s="96">
        <v>197265686</v>
      </c>
      <c r="T27" s="96">
        <v>-243596016</v>
      </c>
      <c r="U27" s="97">
        <f t="shared" si="4"/>
        <v>-3859453</v>
      </c>
      <c r="V27" s="96">
        <v>167016901</v>
      </c>
      <c r="W27" s="97">
        <f t="shared" si="3"/>
        <v>163157448</v>
      </c>
    </row>
    <row r="28" spans="1:23" ht="15" customHeight="1" x14ac:dyDescent="0.25">
      <c r="A28" s="466" t="s">
        <v>447</v>
      </c>
      <c r="B28" s="466"/>
      <c r="C28" s="466"/>
      <c r="D28" s="466"/>
      <c r="E28" s="466"/>
      <c r="F28" s="466"/>
      <c r="G28" s="95">
        <v>22</v>
      </c>
      <c r="H28" s="96">
        <v>0</v>
      </c>
      <c r="I28" s="96">
        <v>0</v>
      </c>
      <c r="J28" s="96">
        <v>0</v>
      </c>
      <c r="K28" s="96">
        <v>0</v>
      </c>
      <c r="L28" s="96">
        <v>0</v>
      </c>
      <c r="M28" s="96">
        <v>0</v>
      </c>
      <c r="N28" s="96">
        <v>0</v>
      </c>
      <c r="O28" s="96">
        <v>0</v>
      </c>
      <c r="P28" s="96">
        <v>0</v>
      </c>
      <c r="Q28" s="96">
        <v>0</v>
      </c>
      <c r="R28" s="96">
        <v>0</v>
      </c>
      <c r="S28" s="96">
        <v>0</v>
      </c>
      <c r="T28" s="96">
        <v>0</v>
      </c>
      <c r="U28" s="97">
        <f t="shared" si="4"/>
        <v>0</v>
      </c>
      <c r="V28" s="96">
        <v>0</v>
      </c>
      <c r="W28" s="97">
        <f t="shared" si="3"/>
        <v>0</v>
      </c>
    </row>
    <row r="29" spans="1:23" ht="15" customHeight="1" x14ac:dyDescent="0.25">
      <c r="A29" s="470" t="s">
        <v>448</v>
      </c>
      <c r="B29" s="471"/>
      <c r="C29" s="471"/>
      <c r="D29" s="471"/>
      <c r="E29" s="471"/>
      <c r="F29" s="472"/>
      <c r="G29" s="101">
        <v>23</v>
      </c>
      <c r="H29" s="102">
        <f>SUM(H10:H28)</f>
        <v>1672021210</v>
      </c>
      <c r="I29" s="102">
        <f t="shared" ref="I29:W29" si="5">SUM(I10:I28)</f>
        <v>5304283</v>
      </c>
      <c r="J29" s="102">
        <f t="shared" si="5"/>
        <v>83601061</v>
      </c>
      <c r="K29" s="102">
        <f t="shared" si="5"/>
        <v>96815284</v>
      </c>
      <c r="L29" s="102">
        <f t="shared" si="5"/>
        <v>86119149</v>
      </c>
      <c r="M29" s="102">
        <f t="shared" si="5"/>
        <v>0</v>
      </c>
      <c r="N29" s="102">
        <f t="shared" si="5"/>
        <v>0</v>
      </c>
      <c r="O29" s="102">
        <f t="shared" si="5"/>
        <v>0</v>
      </c>
      <c r="P29" s="102">
        <f t="shared" si="5"/>
        <v>905282</v>
      </c>
      <c r="Q29" s="102">
        <f t="shared" si="5"/>
        <v>0</v>
      </c>
      <c r="R29" s="102">
        <f t="shared" si="5"/>
        <v>0</v>
      </c>
      <c r="S29" s="102">
        <f t="shared" si="5"/>
        <v>348674430</v>
      </c>
      <c r="T29" s="102">
        <f t="shared" si="5"/>
        <v>235337282</v>
      </c>
      <c r="U29" s="102">
        <f t="shared" si="5"/>
        <v>2356539683</v>
      </c>
      <c r="V29" s="102">
        <f t="shared" si="5"/>
        <v>401993065</v>
      </c>
      <c r="W29" s="102">
        <f t="shared" si="5"/>
        <v>2758532748</v>
      </c>
    </row>
    <row r="30" spans="1:23" x14ac:dyDescent="0.25">
      <c r="A30" s="460" t="s">
        <v>449</v>
      </c>
      <c r="B30" s="461"/>
      <c r="C30" s="461"/>
      <c r="D30" s="461"/>
      <c r="E30" s="461"/>
      <c r="F30" s="461"/>
      <c r="G30" s="461"/>
      <c r="H30" s="461"/>
      <c r="I30" s="461"/>
      <c r="J30" s="461"/>
      <c r="K30" s="461"/>
      <c r="L30" s="461"/>
      <c r="M30" s="461"/>
      <c r="N30" s="461"/>
      <c r="O30" s="461"/>
      <c r="P30" s="461"/>
      <c r="Q30" s="461"/>
      <c r="R30" s="461"/>
      <c r="S30" s="461"/>
      <c r="T30" s="461"/>
      <c r="U30" s="461"/>
      <c r="V30" s="461"/>
      <c r="W30" s="461"/>
    </row>
    <row r="31" spans="1:23" ht="21.4" customHeight="1" x14ac:dyDescent="0.25">
      <c r="A31" s="462" t="s">
        <v>450</v>
      </c>
      <c r="B31" s="462"/>
      <c r="C31" s="462"/>
      <c r="D31" s="462"/>
      <c r="E31" s="462"/>
      <c r="F31" s="462"/>
      <c r="G31" s="98">
        <v>24</v>
      </c>
      <c r="H31" s="99">
        <f>SUM(H12:H20)</f>
        <v>0</v>
      </c>
      <c r="I31" s="99">
        <f t="shared" ref="I31:W31" si="6">SUM(I12:I20)</f>
        <v>0</v>
      </c>
      <c r="J31" s="99">
        <f t="shared" si="6"/>
        <v>0</v>
      </c>
      <c r="K31" s="99">
        <f t="shared" si="6"/>
        <v>0</v>
      </c>
      <c r="L31" s="99">
        <f t="shared" si="6"/>
        <v>0</v>
      </c>
      <c r="M31" s="99">
        <f t="shared" si="6"/>
        <v>0</v>
      </c>
      <c r="N31" s="99">
        <f t="shared" si="6"/>
        <v>0</v>
      </c>
      <c r="O31" s="99">
        <f t="shared" si="6"/>
        <v>0</v>
      </c>
      <c r="P31" s="99">
        <f t="shared" si="6"/>
        <v>271185</v>
      </c>
      <c r="Q31" s="99">
        <f t="shared" si="6"/>
        <v>0</v>
      </c>
      <c r="R31" s="99">
        <f t="shared" si="6"/>
        <v>0</v>
      </c>
      <c r="S31" s="99">
        <f t="shared" si="6"/>
        <v>0</v>
      </c>
      <c r="T31" s="99">
        <f t="shared" si="6"/>
        <v>0</v>
      </c>
      <c r="U31" s="99">
        <f t="shared" si="6"/>
        <v>271185</v>
      </c>
      <c r="V31" s="99">
        <f t="shared" si="6"/>
        <v>0</v>
      </c>
      <c r="W31" s="99">
        <f t="shared" si="6"/>
        <v>271185</v>
      </c>
    </row>
    <row r="32" spans="1:23" ht="19.7" customHeight="1" x14ac:dyDescent="0.25">
      <c r="A32" s="462" t="s">
        <v>451</v>
      </c>
      <c r="B32" s="462"/>
      <c r="C32" s="462"/>
      <c r="D32" s="462"/>
      <c r="E32" s="462"/>
      <c r="F32" s="462"/>
      <c r="G32" s="98">
        <v>25</v>
      </c>
      <c r="H32" s="99">
        <f>H11+H31</f>
        <v>0</v>
      </c>
      <c r="I32" s="99">
        <f t="shared" ref="I32:W32" si="7">I11+I31</f>
        <v>0</v>
      </c>
      <c r="J32" s="99">
        <f t="shared" si="7"/>
        <v>0</v>
      </c>
      <c r="K32" s="99">
        <f t="shared" si="7"/>
        <v>0</v>
      </c>
      <c r="L32" s="99">
        <f t="shared" si="7"/>
        <v>0</v>
      </c>
      <c r="M32" s="99">
        <f t="shared" si="7"/>
        <v>0</v>
      </c>
      <c r="N32" s="99">
        <f t="shared" si="7"/>
        <v>0</v>
      </c>
      <c r="O32" s="99">
        <f t="shared" si="7"/>
        <v>0</v>
      </c>
      <c r="P32" s="99">
        <f t="shared" si="7"/>
        <v>271185</v>
      </c>
      <c r="Q32" s="99">
        <f t="shared" si="7"/>
        <v>0</v>
      </c>
      <c r="R32" s="99">
        <f t="shared" si="7"/>
        <v>0</v>
      </c>
      <c r="S32" s="99">
        <f t="shared" si="7"/>
        <v>0</v>
      </c>
      <c r="T32" s="99">
        <f t="shared" si="7"/>
        <v>235337282</v>
      </c>
      <c r="U32" s="99">
        <f t="shared" si="7"/>
        <v>235608467</v>
      </c>
      <c r="V32" s="99">
        <f t="shared" si="7"/>
        <v>3850224</v>
      </c>
      <c r="W32" s="99">
        <f t="shared" si="7"/>
        <v>239458691</v>
      </c>
    </row>
    <row r="33" spans="1:23" ht="20.65" customHeight="1" x14ac:dyDescent="0.25">
      <c r="A33" s="463" t="s">
        <v>452</v>
      </c>
      <c r="B33" s="463"/>
      <c r="C33" s="463"/>
      <c r="D33" s="463"/>
      <c r="E33" s="463"/>
      <c r="F33" s="463"/>
      <c r="G33" s="101">
        <v>26</v>
      </c>
      <c r="H33" s="102">
        <f>SUM(H21:H28)</f>
        <v>0</v>
      </c>
      <c r="I33" s="102">
        <f t="shared" ref="I33:W33" si="8">SUM(I21:I28)</f>
        <v>1701377</v>
      </c>
      <c r="J33" s="102">
        <f t="shared" si="8"/>
        <v>0</v>
      </c>
      <c r="K33" s="102">
        <f t="shared" si="8"/>
        <v>52000000</v>
      </c>
      <c r="L33" s="102">
        <f t="shared" si="8"/>
        <v>50229529</v>
      </c>
      <c r="M33" s="102">
        <f t="shared" si="8"/>
        <v>0</v>
      </c>
      <c r="N33" s="102">
        <f t="shared" si="8"/>
        <v>-9529123</v>
      </c>
      <c r="O33" s="102">
        <f t="shared" si="8"/>
        <v>0</v>
      </c>
      <c r="P33" s="102">
        <f t="shared" si="8"/>
        <v>0</v>
      </c>
      <c r="Q33" s="102">
        <f t="shared" si="8"/>
        <v>0</v>
      </c>
      <c r="R33" s="102">
        <f t="shared" si="8"/>
        <v>0</v>
      </c>
      <c r="S33" s="102">
        <f t="shared" si="8"/>
        <v>85535537</v>
      </c>
      <c r="T33" s="102">
        <f t="shared" si="8"/>
        <v>-243596016</v>
      </c>
      <c r="U33" s="102">
        <f t="shared" si="8"/>
        <v>-164117754</v>
      </c>
      <c r="V33" s="102">
        <f t="shared" si="8"/>
        <v>167016901</v>
      </c>
      <c r="W33" s="102">
        <f t="shared" si="8"/>
        <v>2899147</v>
      </c>
    </row>
    <row r="34" spans="1:23" x14ac:dyDescent="0.25">
      <c r="A34" s="460" t="s">
        <v>453</v>
      </c>
      <c r="B34" s="473"/>
      <c r="C34" s="473"/>
      <c r="D34" s="473"/>
      <c r="E34" s="473"/>
      <c r="F34" s="473"/>
      <c r="G34" s="473"/>
      <c r="H34" s="473"/>
      <c r="I34" s="473"/>
      <c r="J34" s="473"/>
      <c r="K34" s="473"/>
      <c r="L34" s="473"/>
      <c r="M34" s="473"/>
      <c r="N34" s="473"/>
      <c r="O34" s="473"/>
      <c r="P34" s="473"/>
      <c r="Q34" s="473"/>
      <c r="R34" s="473"/>
      <c r="S34" s="473"/>
      <c r="T34" s="473"/>
      <c r="U34" s="473"/>
      <c r="V34" s="473"/>
      <c r="W34" s="473"/>
    </row>
    <row r="35" spans="1:23" ht="15" customHeight="1" x14ac:dyDescent="0.25">
      <c r="A35" s="474" t="s">
        <v>454</v>
      </c>
      <c r="B35" s="474"/>
      <c r="C35" s="474"/>
      <c r="D35" s="474"/>
      <c r="E35" s="474"/>
      <c r="F35" s="474"/>
      <c r="G35" s="95">
        <v>27</v>
      </c>
      <c r="H35" s="96">
        <f>+H29</f>
        <v>1672021210</v>
      </c>
      <c r="I35" s="96">
        <f>+I29</f>
        <v>5304283</v>
      </c>
      <c r="J35" s="96">
        <f t="shared" ref="J35:T35" si="9">+J29</f>
        <v>83601061</v>
      </c>
      <c r="K35" s="96">
        <f t="shared" si="9"/>
        <v>96815284</v>
      </c>
      <c r="L35" s="96">
        <f t="shared" si="9"/>
        <v>86119149</v>
      </c>
      <c r="M35" s="96">
        <f t="shared" si="9"/>
        <v>0</v>
      </c>
      <c r="N35" s="96">
        <f t="shared" si="9"/>
        <v>0</v>
      </c>
      <c r="O35" s="96">
        <f t="shared" si="9"/>
        <v>0</v>
      </c>
      <c r="P35" s="96">
        <f t="shared" si="9"/>
        <v>905282</v>
      </c>
      <c r="Q35" s="96">
        <f t="shared" si="9"/>
        <v>0</v>
      </c>
      <c r="R35" s="96">
        <f t="shared" si="9"/>
        <v>0</v>
      </c>
      <c r="S35" s="96">
        <f t="shared" si="9"/>
        <v>348674430</v>
      </c>
      <c r="T35" s="96">
        <f t="shared" si="9"/>
        <v>235337282</v>
      </c>
      <c r="U35" s="97">
        <f t="shared" ref="U35:U37" si="10">H35+I35+J35+K35-L35+M35+N35+O35+P35+Q35+R35+S35+T35</f>
        <v>2356539683</v>
      </c>
      <c r="V35" s="96">
        <v>231125940</v>
      </c>
      <c r="W35" s="97">
        <f t="shared" ref="W35:W37" si="11">U35+V35</f>
        <v>2587665623</v>
      </c>
    </row>
    <row r="36" spans="1:23" ht="15" customHeight="1" x14ac:dyDescent="0.25">
      <c r="A36" s="475" t="s">
        <v>429</v>
      </c>
      <c r="B36" s="476"/>
      <c r="C36" s="476"/>
      <c r="D36" s="476"/>
      <c r="E36" s="476"/>
      <c r="F36" s="477"/>
      <c r="G36" s="95">
        <v>28</v>
      </c>
      <c r="H36" s="96">
        <v>0</v>
      </c>
      <c r="I36" s="96">
        <v>0</v>
      </c>
      <c r="J36" s="96">
        <v>0</v>
      </c>
      <c r="K36" s="96">
        <v>0</v>
      </c>
      <c r="L36" s="96">
        <v>0</v>
      </c>
      <c r="M36" s="96">
        <v>0</v>
      </c>
      <c r="N36" s="96">
        <v>0</v>
      </c>
      <c r="O36" s="96">
        <v>0</v>
      </c>
      <c r="P36" s="96">
        <v>0</v>
      </c>
      <c r="Q36" s="96">
        <v>0</v>
      </c>
      <c r="R36" s="96">
        <v>0</v>
      </c>
      <c r="S36" s="96">
        <v>0</v>
      </c>
      <c r="T36" s="96">
        <v>0</v>
      </c>
      <c r="U36" s="97">
        <f t="shared" si="10"/>
        <v>0</v>
      </c>
      <c r="V36" s="96">
        <v>0</v>
      </c>
      <c r="W36" s="97">
        <f t="shared" si="11"/>
        <v>0</v>
      </c>
    </row>
    <row r="37" spans="1:23" ht="15" customHeight="1" x14ac:dyDescent="0.25">
      <c r="A37" s="475" t="s">
        <v>430</v>
      </c>
      <c r="B37" s="476"/>
      <c r="C37" s="476"/>
      <c r="D37" s="476"/>
      <c r="E37" s="476"/>
      <c r="F37" s="477"/>
      <c r="G37" s="95">
        <v>29</v>
      </c>
      <c r="H37" s="96">
        <v>0</v>
      </c>
      <c r="I37" s="96">
        <v>0</v>
      </c>
      <c r="J37" s="96">
        <v>0</v>
      </c>
      <c r="K37" s="96">
        <v>0</v>
      </c>
      <c r="L37" s="96">
        <v>0</v>
      </c>
      <c r="M37" s="96">
        <v>0</v>
      </c>
      <c r="N37" s="96">
        <v>0</v>
      </c>
      <c r="O37" s="96">
        <v>0</v>
      </c>
      <c r="P37" s="96">
        <v>0</v>
      </c>
      <c r="Q37" s="96">
        <v>0</v>
      </c>
      <c r="R37" s="96">
        <v>0</v>
      </c>
      <c r="S37" s="96">
        <v>0</v>
      </c>
      <c r="T37" s="96">
        <v>0</v>
      </c>
      <c r="U37" s="97">
        <f t="shared" si="10"/>
        <v>0</v>
      </c>
      <c r="V37" s="96">
        <v>0</v>
      </c>
      <c r="W37" s="97">
        <f t="shared" si="11"/>
        <v>0</v>
      </c>
    </row>
    <row r="38" spans="1:23" ht="15" customHeight="1" x14ac:dyDescent="0.25">
      <c r="A38" s="478" t="s">
        <v>455</v>
      </c>
      <c r="B38" s="479"/>
      <c r="C38" s="479"/>
      <c r="D38" s="479"/>
      <c r="E38" s="479"/>
      <c r="F38" s="480"/>
      <c r="G38" s="98">
        <v>30</v>
      </c>
      <c r="H38" s="99">
        <f>H35+H36+H37</f>
        <v>1672021210</v>
      </c>
      <c r="I38" s="99">
        <f t="shared" ref="I38:W38" si="12">I35+I36+I37</f>
        <v>5304283</v>
      </c>
      <c r="J38" s="99">
        <f t="shared" si="12"/>
        <v>83601061</v>
      </c>
      <c r="K38" s="99">
        <f t="shared" si="12"/>
        <v>96815284</v>
      </c>
      <c r="L38" s="99">
        <f t="shared" si="12"/>
        <v>86119149</v>
      </c>
      <c r="M38" s="99">
        <f t="shared" si="12"/>
        <v>0</v>
      </c>
      <c r="N38" s="99">
        <f t="shared" si="12"/>
        <v>0</v>
      </c>
      <c r="O38" s="99">
        <f t="shared" si="12"/>
        <v>0</v>
      </c>
      <c r="P38" s="99">
        <f t="shared" si="12"/>
        <v>905282</v>
      </c>
      <c r="Q38" s="99">
        <f t="shared" si="12"/>
        <v>0</v>
      </c>
      <c r="R38" s="99">
        <f t="shared" si="12"/>
        <v>0</v>
      </c>
      <c r="S38" s="99">
        <f t="shared" si="12"/>
        <v>348674430</v>
      </c>
      <c r="T38" s="99">
        <f t="shared" si="12"/>
        <v>235337282</v>
      </c>
      <c r="U38" s="99">
        <f t="shared" si="12"/>
        <v>2356539683</v>
      </c>
      <c r="V38" s="99">
        <f t="shared" si="12"/>
        <v>231125940</v>
      </c>
      <c r="W38" s="99">
        <f t="shared" si="12"/>
        <v>2587665623</v>
      </c>
    </row>
    <row r="39" spans="1:23" ht="15" customHeight="1" x14ac:dyDescent="0.25">
      <c r="A39" s="466" t="s">
        <v>432</v>
      </c>
      <c r="B39" s="466"/>
      <c r="C39" s="466"/>
      <c r="D39" s="466"/>
      <c r="E39" s="466"/>
      <c r="F39" s="466"/>
      <c r="G39" s="95">
        <v>31</v>
      </c>
      <c r="H39" s="100">
        <v>0</v>
      </c>
      <c r="I39" s="100">
        <v>0</v>
      </c>
      <c r="J39" s="100">
        <v>0</v>
      </c>
      <c r="K39" s="100">
        <v>0</v>
      </c>
      <c r="L39" s="100">
        <v>0</v>
      </c>
      <c r="M39" s="100">
        <v>0</v>
      </c>
      <c r="N39" s="100">
        <v>0</v>
      </c>
      <c r="O39" s="100">
        <v>0</v>
      </c>
      <c r="P39" s="100">
        <v>0</v>
      </c>
      <c r="Q39" s="100">
        <v>0</v>
      </c>
      <c r="R39" s="100">
        <v>0</v>
      </c>
      <c r="S39" s="100">
        <v>0</v>
      </c>
      <c r="T39" s="96">
        <v>284535940</v>
      </c>
      <c r="U39" s="97">
        <f t="shared" ref="U39:U56" si="13">H39+I39+J39+K39-L39+M39+N39+O39+P39+Q39+R39+S39+T39</f>
        <v>284535940</v>
      </c>
      <c r="V39" s="96">
        <v>21315739.977803804</v>
      </c>
      <c r="W39" s="97">
        <f t="shared" ref="W39:W56" si="14">U39+V39</f>
        <v>305851679.97780383</v>
      </c>
    </row>
    <row r="40" spans="1:23" ht="15" customHeight="1" x14ac:dyDescent="0.25">
      <c r="A40" s="466" t="s">
        <v>433</v>
      </c>
      <c r="B40" s="466"/>
      <c r="C40" s="466"/>
      <c r="D40" s="466"/>
      <c r="E40" s="466"/>
      <c r="F40" s="466"/>
      <c r="G40" s="95">
        <v>32</v>
      </c>
      <c r="H40" s="100">
        <v>0</v>
      </c>
      <c r="I40" s="100">
        <v>0</v>
      </c>
      <c r="J40" s="100">
        <v>0</v>
      </c>
      <c r="K40" s="100">
        <v>0</v>
      </c>
      <c r="L40" s="100">
        <v>0</v>
      </c>
      <c r="M40" s="100">
        <v>0</v>
      </c>
      <c r="N40" s="96">
        <v>0</v>
      </c>
      <c r="O40" s="100">
        <v>0</v>
      </c>
      <c r="P40" s="100">
        <v>0</v>
      </c>
      <c r="Q40" s="100">
        <v>0</v>
      </c>
      <c r="R40" s="100">
        <v>0</v>
      </c>
      <c r="S40" s="100">
        <v>0</v>
      </c>
      <c r="T40" s="100">
        <v>0</v>
      </c>
      <c r="U40" s="97">
        <f t="shared" si="13"/>
        <v>0</v>
      </c>
      <c r="V40" s="96">
        <v>0</v>
      </c>
      <c r="W40" s="97">
        <f t="shared" si="14"/>
        <v>0</v>
      </c>
    </row>
    <row r="41" spans="1:23" ht="20.65" customHeight="1" x14ac:dyDescent="0.25">
      <c r="A41" s="466" t="s">
        <v>434</v>
      </c>
      <c r="B41" s="466"/>
      <c r="C41" s="466"/>
      <c r="D41" s="466"/>
      <c r="E41" s="466"/>
      <c r="F41" s="466"/>
      <c r="G41" s="95">
        <v>33</v>
      </c>
      <c r="H41" s="100">
        <v>0</v>
      </c>
      <c r="I41" s="100">
        <v>0</v>
      </c>
      <c r="J41" s="100">
        <v>0</v>
      </c>
      <c r="K41" s="100">
        <v>0</v>
      </c>
      <c r="L41" s="100">
        <v>0</v>
      </c>
      <c r="M41" s="100">
        <v>0</v>
      </c>
      <c r="N41" s="100">
        <v>0</v>
      </c>
      <c r="O41" s="96">
        <v>0</v>
      </c>
      <c r="P41" s="100">
        <v>0</v>
      </c>
      <c r="Q41" s="100">
        <v>0</v>
      </c>
      <c r="R41" s="100">
        <v>0</v>
      </c>
      <c r="S41" s="96">
        <v>0</v>
      </c>
      <c r="T41" s="96">
        <v>0</v>
      </c>
      <c r="U41" s="97">
        <f t="shared" si="13"/>
        <v>0</v>
      </c>
      <c r="V41" s="96">
        <v>0</v>
      </c>
      <c r="W41" s="97">
        <f t="shared" si="14"/>
        <v>0</v>
      </c>
    </row>
    <row r="42" spans="1:23" ht="15" customHeight="1" x14ac:dyDescent="0.25">
      <c r="A42" s="466" t="s">
        <v>435</v>
      </c>
      <c r="B42" s="466"/>
      <c r="C42" s="466"/>
      <c r="D42" s="466"/>
      <c r="E42" s="466"/>
      <c r="F42" s="466"/>
      <c r="G42" s="95">
        <v>34</v>
      </c>
      <c r="H42" s="100">
        <v>0</v>
      </c>
      <c r="I42" s="100">
        <v>0</v>
      </c>
      <c r="J42" s="100">
        <v>0</v>
      </c>
      <c r="K42" s="100">
        <v>0</v>
      </c>
      <c r="L42" s="100">
        <v>0</v>
      </c>
      <c r="M42" s="100">
        <v>0</v>
      </c>
      <c r="N42" s="100">
        <v>0</v>
      </c>
      <c r="O42" s="100">
        <v>0</v>
      </c>
      <c r="P42" s="96">
        <v>-1060800</v>
      </c>
      <c r="Q42" s="100">
        <v>0</v>
      </c>
      <c r="R42" s="100">
        <v>0</v>
      </c>
      <c r="S42" s="96">
        <v>0</v>
      </c>
      <c r="T42" s="96">
        <v>0</v>
      </c>
      <c r="U42" s="97">
        <f t="shared" si="13"/>
        <v>-1060800</v>
      </c>
      <c r="V42" s="96">
        <v>0</v>
      </c>
      <c r="W42" s="97">
        <f t="shared" si="14"/>
        <v>-1060800</v>
      </c>
    </row>
    <row r="43" spans="1:23" ht="15" customHeight="1" x14ac:dyDescent="0.25">
      <c r="A43" s="466" t="s">
        <v>436</v>
      </c>
      <c r="B43" s="466"/>
      <c r="C43" s="466"/>
      <c r="D43" s="466"/>
      <c r="E43" s="466"/>
      <c r="F43" s="466"/>
      <c r="G43" s="95">
        <v>35</v>
      </c>
      <c r="H43" s="100">
        <v>0</v>
      </c>
      <c r="I43" s="100">
        <v>0</v>
      </c>
      <c r="J43" s="100">
        <v>0</v>
      </c>
      <c r="K43" s="100">
        <v>0</v>
      </c>
      <c r="L43" s="100">
        <v>0</v>
      </c>
      <c r="M43" s="100">
        <v>0</v>
      </c>
      <c r="N43" s="100">
        <v>0</v>
      </c>
      <c r="O43" s="100">
        <v>0</v>
      </c>
      <c r="P43" s="100">
        <v>0</v>
      </c>
      <c r="Q43" s="96">
        <v>0</v>
      </c>
      <c r="R43" s="100">
        <v>0</v>
      </c>
      <c r="S43" s="96">
        <v>0</v>
      </c>
      <c r="T43" s="96">
        <v>0</v>
      </c>
      <c r="U43" s="97">
        <f t="shared" si="13"/>
        <v>0</v>
      </c>
      <c r="V43" s="96">
        <v>0</v>
      </c>
      <c r="W43" s="97">
        <f t="shared" si="14"/>
        <v>0</v>
      </c>
    </row>
    <row r="44" spans="1:23" ht="15" customHeight="1" x14ac:dyDescent="0.25">
      <c r="A44" s="466" t="s">
        <v>437</v>
      </c>
      <c r="B44" s="466"/>
      <c r="C44" s="466"/>
      <c r="D44" s="466"/>
      <c r="E44" s="466"/>
      <c r="F44" s="466"/>
      <c r="G44" s="95">
        <v>36</v>
      </c>
      <c r="H44" s="100">
        <v>0</v>
      </c>
      <c r="I44" s="100">
        <v>0</v>
      </c>
      <c r="J44" s="100">
        <v>0</v>
      </c>
      <c r="K44" s="100">
        <v>0</v>
      </c>
      <c r="L44" s="100">
        <v>0</v>
      </c>
      <c r="M44" s="100">
        <v>0</v>
      </c>
      <c r="N44" s="100">
        <v>0</v>
      </c>
      <c r="O44" s="100">
        <v>0</v>
      </c>
      <c r="P44" s="100">
        <v>0</v>
      </c>
      <c r="Q44" s="100">
        <v>0</v>
      </c>
      <c r="R44" s="96">
        <v>0</v>
      </c>
      <c r="S44" s="96">
        <v>0</v>
      </c>
      <c r="T44" s="96">
        <v>0</v>
      </c>
      <c r="U44" s="97">
        <f t="shared" si="13"/>
        <v>0</v>
      </c>
      <c r="V44" s="96">
        <v>0</v>
      </c>
      <c r="W44" s="97">
        <f t="shared" si="14"/>
        <v>0</v>
      </c>
    </row>
    <row r="45" spans="1:23" ht="21.95" customHeight="1" x14ac:dyDescent="0.25">
      <c r="A45" s="466" t="s">
        <v>438</v>
      </c>
      <c r="B45" s="466"/>
      <c r="C45" s="466"/>
      <c r="D45" s="466"/>
      <c r="E45" s="466"/>
      <c r="F45" s="466"/>
      <c r="G45" s="95">
        <v>37</v>
      </c>
      <c r="H45" s="100">
        <v>0</v>
      </c>
      <c r="I45" s="100">
        <v>0</v>
      </c>
      <c r="J45" s="100">
        <v>0</v>
      </c>
      <c r="K45" s="100">
        <v>0</v>
      </c>
      <c r="L45" s="100">
        <v>0</v>
      </c>
      <c r="M45" s="100">
        <v>0</v>
      </c>
      <c r="N45" s="96">
        <v>0</v>
      </c>
      <c r="O45" s="96">
        <v>0</v>
      </c>
      <c r="P45" s="96">
        <v>0</v>
      </c>
      <c r="Q45" s="96">
        <v>0</v>
      </c>
      <c r="R45" s="96">
        <v>0</v>
      </c>
      <c r="S45" s="96">
        <v>0</v>
      </c>
      <c r="T45" s="96">
        <v>0</v>
      </c>
      <c r="U45" s="97">
        <f t="shared" si="13"/>
        <v>0</v>
      </c>
      <c r="V45" s="96">
        <v>0</v>
      </c>
      <c r="W45" s="97">
        <f t="shared" si="14"/>
        <v>0</v>
      </c>
    </row>
    <row r="46" spans="1:23" ht="15" customHeight="1" x14ac:dyDescent="0.25">
      <c r="A46" s="466" t="s">
        <v>439</v>
      </c>
      <c r="B46" s="466"/>
      <c r="C46" s="466"/>
      <c r="D46" s="466"/>
      <c r="E46" s="466"/>
      <c r="F46" s="466"/>
      <c r="G46" s="95">
        <v>38</v>
      </c>
      <c r="H46" s="100">
        <v>0</v>
      </c>
      <c r="I46" s="100">
        <v>0</v>
      </c>
      <c r="J46" s="100">
        <v>0</v>
      </c>
      <c r="K46" s="100">
        <v>0</v>
      </c>
      <c r="L46" s="100">
        <v>0</v>
      </c>
      <c r="M46" s="100">
        <v>0</v>
      </c>
      <c r="N46" s="96">
        <v>0</v>
      </c>
      <c r="O46" s="96">
        <v>0</v>
      </c>
      <c r="P46" s="96">
        <v>0</v>
      </c>
      <c r="Q46" s="96">
        <v>0</v>
      </c>
      <c r="R46" s="96">
        <v>0</v>
      </c>
      <c r="S46" s="96">
        <v>0</v>
      </c>
      <c r="T46" s="96">
        <v>0</v>
      </c>
      <c r="U46" s="97">
        <f t="shared" si="13"/>
        <v>0</v>
      </c>
      <c r="V46" s="96">
        <v>0</v>
      </c>
      <c r="W46" s="97">
        <f t="shared" si="14"/>
        <v>0</v>
      </c>
    </row>
    <row r="47" spans="1:23" ht="15" customHeight="1" x14ac:dyDescent="0.25">
      <c r="A47" s="466" t="s">
        <v>440</v>
      </c>
      <c r="B47" s="466"/>
      <c r="C47" s="466"/>
      <c r="D47" s="466"/>
      <c r="E47" s="466"/>
      <c r="F47" s="466"/>
      <c r="G47" s="95">
        <v>39</v>
      </c>
      <c r="H47" s="96">
        <v>0</v>
      </c>
      <c r="I47" s="96">
        <v>-487131</v>
      </c>
      <c r="J47" s="96">
        <v>0</v>
      </c>
      <c r="K47" s="96">
        <v>0</v>
      </c>
      <c r="L47" s="96">
        <v>0</v>
      </c>
      <c r="M47" s="96">
        <v>0</v>
      </c>
      <c r="N47" s="96">
        <v>0</v>
      </c>
      <c r="O47" s="96">
        <v>0</v>
      </c>
      <c r="P47" s="96">
        <v>0</v>
      </c>
      <c r="Q47" s="96">
        <v>0</v>
      </c>
      <c r="R47" s="96">
        <v>0</v>
      </c>
      <c r="S47" s="96">
        <v>487131</v>
      </c>
      <c r="T47" s="96">
        <v>0</v>
      </c>
      <c r="U47" s="97">
        <f t="shared" si="13"/>
        <v>0</v>
      </c>
      <c r="V47" s="96">
        <v>0</v>
      </c>
      <c r="W47" s="97">
        <f t="shared" si="14"/>
        <v>0</v>
      </c>
    </row>
    <row r="48" spans="1:23" ht="15" customHeight="1" x14ac:dyDescent="0.25">
      <c r="A48" s="466" t="s">
        <v>441</v>
      </c>
      <c r="B48" s="466"/>
      <c r="C48" s="466"/>
      <c r="D48" s="466"/>
      <c r="E48" s="466"/>
      <c r="F48" s="466"/>
      <c r="G48" s="95">
        <v>40</v>
      </c>
      <c r="H48" s="100">
        <v>0</v>
      </c>
      <c r="I48" s="100">
        <v>0</v>
      </c>
      <c r="J48" s="100">
        <v>0</v>
      </c>
      <c r="K48" s="100">
        <v>0</v>
      </c>
      <c r="L48" s="100">
        <v>0</v>
      </c>
      <c r="M48" s="100">
        <v>0</v>
      </c>
      <c r="N48" s="96">
        <v>0</v>
      </c>
      <c r="O48" s="96">
        <v>0</v>
      </c>
      <c r="P48" s="96">
        <f>216991+1</f>
        <v>216992</v>
      </c>
      <c r="Q48" s="96">
        <v>0</v>
      </c>
      <c r="R48" s="96">
        <v>0</v>
      </c>
      <c r="S48" s="96">
        <v>0</v>
      </c>
      <c r="T48" s="96">
        <v>0</v>
      </c>
      <c r="U48" s="97">
        <f t="shared" si="13"/>
        <v>216992</v>
      </c>
      <c r="V48" s="96">
        <v>0</v>
      </c>
      <c r="W48" s="97">
        <f t="shared" si="14"/>
        <v>216992</v>
      </c>
    </row>
    <row r="49" spans="1:23" ht="20.85" customHeight="1" x14ac:dyDescent="0.25">
      <c r="A49" s="466" t="s">
        <v>456</v>
      </c>
      <c r="B49" s="466"/>
      <c r="C49" s="466"/>
      <c r="D49" s="466"/>
      <c r="E49" s="466"/>
      <c r="F49" s="466"/>
      <c r="G49" s="95">
        <v>41</v>
      </c>
      <c r="H49" s="96">
        <v>0</v>
      </c>
      <c r="I49" s="96">
        <v>0</v>
      </c>
      <c r="J49" s="96">
        <v>0</v>
      </c>
      <c r="K49" s="96">
        <v>0</v>
      </c>
      <c r="L49" s="96">
        <v>0</v>
      </c>
      <c r="M49" s="96">
        <v>0</v>
      </c>
      <c r="N49" s="96">
        <v>0</v>
      </c>
      <c r="O49" s="96">
        <v>0</v>
      </c>
      <c r="P49" s="96">
        <v>0</v>
      </c>
      <c r="Q49" s="96">
        <v>0</v>
      </c>
      <c r="R49" s="96">
        <v>0</v>
      </c>
      <c r="S49" s="96">
        <v>0</v>
      </c>
      <c r="T49" s="96">
        <v>0</v>
      </c>
      <c r="U49" s="97">
        <f>H49+I49+J49+K49-L49+M49+N49+O49+P49+Q49+R49+S49+T49</f>
        <v>0</v>
      </c>
      <c r="V49" s="96">
        <v>0</v>
      </c>
      <c r="W49" s="97">
        <f t="shared" si="14"/>
        <v>0</v>
      </c>
    </row>
    <row r="50" spans="1:23" ht="16.350000000000001" customHeight="1" x14ac:dyDescent="0.25">
      <c r="A50" s="466" t="s">
        <v>465</v>
      </c>
      <c r="B50" s="466"/>
      <c r="C50" s="466"/>
      <c r="D50" s="466"/>
      <c r="E50" s="466"/>
      <c r="F50" s="466"/>
      <c r="G50" s="95">
        <v>42</v>
      </c>
      <c r="H50" s="96">
        <v>0</v>
      </c>
      <c r="I50" s="96">
        <v>0</v>
      </c>
      <c r="J50" s="96">
        <v>0</v>
      </c>
      <c r="K50" s="96">
        <v>0</v>
      </c>
      <c r="L50" s="96">
        <v>0</v>
      </c>
      <c r="M50" s="96">
        <v>0</v>
      </c>
      <c r="N50" s="96">
        <v>0</v>
      </c>
      <c r="O50" s="96">
        <v>0</v>
      </c>
      <c r="P50" s="96">
        <v>0</v>
      </c>
      <c r="Q50" s="96">
        <v>0</v>
      </c>
      <c r="R50" s="96">
        <v>0</v>
      </c>
      <c r="S50" s="96">
        <v>0</v>
      </c>
      <c r="T50" s="96">
        <v>0</v>
      </c>
      <c r="U50" s="97">
        <f t="shared" si="13"/>
        <v>0</v>
      </c>
      <c r="V50" s="96">
        <v>0</v>
      </c>
      <c r="W50" s="97">
        <f t="shared" si="14"/>
        <v>0</v>
      </c>
    </row>
    <row r="51" spans="1:23" ht="15.6" customHeight="1" x14ac:dyDescent="0.25">
      <c r="A51" s="466" t="s">
        <v>466</v>
      </c>
      <c r="B51" s="466"/>
      <c r="C51" s="466"/>
      <c r="D51" s="466"/>
      <c r="E51" s="466"/>
      <c r="F51" s="466"/>
      <c r="G51" s="95">
        <v>43</v>
      </c>
      <c r="H51" s="96">
        <v>0</v>
      </c>
      <c r="I51" s="96">
        <v>0</v>
      </c>
      <c r="J51" s="96">
        <v>0</v>
      </c>
      <c r="K51" s="96">
        <v>0</v>
      </c>
      <c r="L51" s="96">
        <v>0</v>
      </c>
      <c r="M51" s="96">
        <v>0</v>
      </c>
      <c r="N51" s="96">
        <v>0</v>
      </c>
      <c r="O51" s="96">
        <v>0</v>
      </c>
      <c r="P51" s="96">
        <v>0</v>
      </c>
      <c r="Q51" s="96">
        <v>0</v>
      </c>
      <c r="R51" s="96">
        <v>0</v>
      </c>
      <c r="S51" s="96">
        <v>0</v>
      </c>
      <c r="T51" s="96">
        <v>0</v>
      </c>
      <c r="U51" s="97">
        <f t="shared" si="13"/>
        <v>0</v>
      </c>
      <c r="V51" s="96">
        <v>0</v>
      </c>
      <c r="W51" s="97">
        <f t="shared" si="14"/>
        <v>0</v>
      </c>
    </row>
    <row r="52" spans="1:23" ht="15" customHeight="1" x14ac:dyDescent="0.25">
      <c r="A52" s="466" t="s">
        <v>443</v>
      </c>
      <c r="B52" s="466"/>
      <c r="C52" s="466"/>
      <c r="D52" s="466"/>
      <c r="E52" s="466"/>
      <c r="F52" s="466"/>
      <c r="G52" s="95">
        <v>44</v>
      </c>
      <c r="H52" s="96">
        <v>0</v>
      </c>
      <c r="I52" s="96">
        <v>0</v>
      </c>
      <c r="J52" s="96">
        <v>0</v>
      </c>
      <c r="K52" s="96">
        <v>0</v>
      </c>
      <c r="L52" s="96">
        <f>39396089+1</f>
        <v>39396090</v>
      </c>
      <c r="M52" s="96">
        <v>0</v>
      </c>
      <c r="N52" s="96">
        <v>0</v>
      </c>
      <c r="O52" s="96">
        <v>0</v>
      </c>
      <c r="P52" s="96">
        <v>0</v>
      </c>
      <c r="Q52" s="96">
        <v>0</v>
      </c>
      <c r="R52" s="96">
        <v>0</v>
      </c>
      <c r="S52" s="96">
        <v>0</v>
      </c>
      <c r="T52" s="96">
        <v>0</v>
      </c>
      <c r="U52" s="97">
        <f t="shared" si="13"/>
        <v>-39396090</v>
      </c>
      <c r="V52" s="96">
        <v>0</v>
      </c>
      <c r="W52" s="97">
        <f t="shared" si="14"/>
        <v>-39396090</v>
      </c>
    </row>
    <row r="53" spans="1:23" ht="15" customHeight="1" x14ac:dyDescent="0.25">
      <c r="A53" s="466" t="s">
        <v>444</v>
      </c>
      <c r="B53" s="466"/>
      <c r="C53" s="466"/>
      <c r="D53" s="466"/>
      <c r="E53" s="466"/>
      <c r="F53" s="466"/>
      <c r="G53" s="95">
        <v>45</v>
      </c>
      <c r="H53" s="96">
        <v>0</v>
      </c>
      <c r="I53" s="96">
        <v>406280</v>
      </c>
      <c r="J53" s="96">
        <v>0</v>
      </c>
      <c r="K53" s="96">
        <v>0</v>
      </c>
      <c r="L53" s="96">
        <v>-1096972</v>
      </c>
      <c r="M53" s="96">
        <v>0</v>
      </c>
      <c r="N53" s="96">
        <v>0</v>
      </c>
      <c r="O53" s="96">
        <v>0</v>
      </c>
      <c r="P53" s="96">
        <v>0</v>
      </c>
      <c r="Q53" s="96">
        <v>0</v>
      </c>
      <c r="R53" s="96">
        <v>0</v>
      </c>
      <c r="S53" s="96">
        <v>-122586614</v>
      </c>
      <c r="T53" s="96">
        <v>0</v>
      </c>
      <c r="U53" s="97">
        <f t="shared" si="13"/>
        <v>-121083362</v>
      </c>
      <c r="V53" s="96">
        <v>0</v>
      </c>
      <c r="W53" s="97">
        <f t="shared" si="14"/>
        <v>-121083362</v>
      </c>
    </row>
    <row r="54" spans="1:23" ht="15" customHeight="1" x14ac:dyDescent="0.25">
      <c r="A54" s="466" t="s">
        <v>445</v>
      </c>
      <c r="B54" s="466"/>
      <c r="C54" s="466"/>
      <c r="D54" s="466"/>
      <c r="E54" s="466"/>
      <c r="F54" s="466"/>
      <c r="G54" s="95">
        <v>46</v>
      </c>
      <c r="H54" s="96">
        <v>0</v>
      </c>
      <c r="I54" s="96">
        <v>0</v>
      </c>
      <c r="J54" s="96">
        <v>0</v>
      </c>
      <c r="K54" s="96">
        <v>0</v>
      </c>
      <c r="L54" s="96">
        <v>0</v>
      </c>
      <c r="M54" s="96">
        <v>0</v>
      </c>
      <c r="N54" s="96">
        <v>0</v>
      </c>
      <c r="O54" s="96">
        <v>0</v>
      </c>
      <c r="P54" s="96">
        <v>0</v>
      </c>
      <c r="Q54" s="96">
        <v>0</v>
      </c>
      <c r="R54" s="96">
        <v>0</v>
      </c>
      <c r="S54" s="96">
        <v>0</v>
      </c>
      <c r="T54" s="96">
        <v>0</v>
      </c>
      <c r="U54" s="97">
        <f t="shared" si="13"/>
        <v>0</v>
      </c>
      <c r="V54" s="96">
        <v>0</v>
      </c>
      <c r="W54" s="97">
        <f t="shared" si="14"/>
        <v>0</v>
      </c>
    </row>
    <row r="55" spans="1:23" ht="15" customHeight="1" x14ac:dyDescent="0.25">
      <c r="A55" s="466" t="s">
        <v>446</v>
      </c>
      <c r="B55" s="466"/>
      <c r="C55" s="466"/>
      <c r="D55" s="466"/>
      <c r="E55" s="466"/>
      <c r="F55" s="466"/>
      <c r="G55" s="95">
        <v>47</v>
      </c>
      <c r="H55" s="96">
        <v>0</v>
      </c>
      <c r="I55" s="96">
        <v>0</v>
      </c>
      <c r="J55" s="96">
        <v>0</v>
      </c>
      <c r="K55" s="96">
        <v>40000000</v>
      </c>
      <c r="L55" s="96">
        <v>0</v>
      </c>
      <c r="M55" s="96">
        <v>0</v>
      </c>
      <c r="N55" s="96"/>
      <c r="O55" s="96">
        <v>0</v>
      </c>
      <c r="P55" s="96">
        <v>0</v>
      </c>
      <c r="Q55" s="96">
        <v>0</v>
      </c>
      <c r="R55" s="96">
        <v>0</v>
      </c>
      <c r="S55" s="96">
        <v>203631465</v>
      </c>
      <c r="T55" s="96">
        <f>-T38</f>
        <v>-235337282</v>
      </c>
      <c r="U55" s="97">
        <f t="shared" si="13"/>
        <v>8294183</v>
      </c>
      <c r="V55" s="96">
        <v>478581533</v>
      </c>
      <c r="W55" s="97">
        <f t="shared" si="14"/>
        <v>486875716</v>
      </c>
    </row>
    <row r="56" spans="1:23" ht="15" customHeight="1" x14ac:dyDescent="0.25">
      <c r="A56" s="466" t="s">
        <v>447</v>
      </c>
      <c r="B56" s="466"/>
      <c r="C56" s="466"/>
      <c r="D56" s="466"/>
      <c r="E56" s="466"/>
      <c r="F56" s="466"/>
      <c r="G56" s="95">
        <v>48</v>
      </c>
      <c r="H56" s="96">
        <v>0</v>
      </c>
      <c r="I56" s="96">
        <v>0</v>
      </c>
      <c r="J56" s="96">
        <v>0</v>
      </c>
      <c r="K56" s="96">
        <v>0</v>
      </c>
      <c r="L56" s="96">
        <v>0</v>
      </c>
      <c r="M56" s="96">
        <v>0</v>
      </c>
      <c r="N56" s="96">
        <v>0</v>
      </c>
      <c r="O56" s="96">
        <v>0</v>
      </c>
      <c r="P56" s="96">
        <v>0</v>
      </c>
      <c r="Q56" s="96">
        <v>0</v>
      </c>
      <c r="R56" s="96">
        <v>0</v>
      </c>
      <c r="S56" s="96">
        <v>0</v>
      </c>
      <c r="T56" s="96">
        <v>0</v>
      </c>
      <c r="U56" s="97">
        <f t="shared" si="13"/>
        <v>0</v>
      </c>
      <c r="V56" s="96">
        <v>0</v>
      </c>
      <c r="W56" s="97">
        <f t="shared" si="14"/>
        <v>0</v>
      </c>
    </row>
    <row r="57" spans="1:23" ht="22.5" customHeight="1" x14ac:dyDescent="0.25">
      <c r="A57" s="467" t="s">
        <v>457</v>
      </c>
      <c r="B57" s="468"/>
      <c r="C57" s="468"/>
      <c r="D57" s="468"/>
      <c r="E57" s="468"/>
      <c r="F57" s="469"/>
      <c r="G57" s="101">
        <v>49</v>
      </c>
      <c r="H57" s="102">
        <f>SUM(H38:H56)</f>
        <v>1672021210</v>
      </c>
      <c r="I57" s="102">
        <f t="shared" ref="I57:W57" si="15">SUM(I38:I56)</f>
        <v>5223432</v>
      </c>
      <c r="J57" s="102">
        <f t="shared" si="15"/>
        <v>83601061</v>
      </c>
      <c r="K57" s="102">
        <f t="shared" si="15"/>
        <v>136815284</v>
      </c>
      <c r="L57" s="102">
        <f t="shared" si="15"/>
        <v>124418267</v>
      </c>
      <c r="M57" s="102">
        <f t="shared" si="15"/>
        <v>0</v>
      </c>
      <c r="N57" s="102">
        <f t="shared" si="15"/>
        <v>0</v>
      </c>
      <c r="O57" s="102">
        <f t="shared" si="15"/>
        <v>0</v>
      </c>
      <c r="P57" s="102">
        <f t="shared" si="15"/>
        <v>61474</v>
      </c>
      <c r="Q57" s="102">
        <f t="shared" si="15"/>
        <v>0</v>
      </c>
      <c r="R57" s="102">
        <f t="shared" si="15"/>
        <v>0</v>
      </c>
      <c r="S57" s="102">
        <f t="shared" si="15"/>
        <v>430206412</v>
      </c>
      <c r="T57" s="102">
        <f t="shared" si="15"/>
        <v>284535940</v>
      </c>
      <c r="U57" s="102">
        <f t="shared" si="15"/>
        <v>2488046546</v>
      </c>
      <c r="V57" s="102">
        <f t="shared" si="15"/>
        <v>731023212.97780383</v>
      </c>
      <c r="W57" s="102">
        <f t="shared" si="15"/>
        <v>3219069758.9778037</v>
      </c>
    </row>
    <row r="58" spans="1:23" x14ac:dyDescent="0.25">
      <c r="A58" s="460" t="s">
        <v>449</v>
      </c>
      <c r="B58" s="461"/>
      <c r="C58" s="461"/>
      <c r="D58" s="461"/>
      <c r="E58" s="461"/>
      <c r="F58" s="461"/>
      <c r="G58" s="461"/>
      <c r="H58" s="461"/>
      <c r="I58" s="461"/>
      <c r="J58" s="461"/>
      <c r="K58" s="461"/>
      <c r="L58" s="461"/>
      <c r="M58" s="461"/>
      <c r="N58" s="461"/>
      <c r="O58" s="461"/>
      <c r="P58" s="461"/>
      <c r="Q58" s="461"/>
      <c r="R58" s="461"/>
      <c r="S58" s="461"/>
      <c r="T58" s="461"/>
      <c r="U58" s="461"/>
      <c r="V58" s="461"/>
      <c r="W58" s="461"/>
    </row>
    <row r="59" spans="1:23" ht="22.5" customHeight="1" x14ac:dyDescent="0.25">
      <c r="A59" s="462" t="s">
        <v>458</v>
      </c>
      <c r="B59" s="462"/>
      <c r="C59" s="462"/>
      <c r="D59" s="462"/>
      <c r="E59" s="462"/>
      <c r="F59" s="462"/>
      <c r="G59" s="98">
        <v>50</v>
      </c>
      <c r="H59" s="99">
        <f>SUM(H40:H48)</f>
        <v>0</v>
      </c>
      <c r="I59" s="99">
        <f t="shared" ref="I59:W59" si="16">SUM(I40:I48)</f>
        <v>-487131</v>
      </c>
      <c r="J59" s="99">
        <f t="shared" si="16"/>
        <v>0</v>
      </c>
      <c r="K59" s="99">
        <f t="shared" si="16"/>
        <v>0</v>
      </c>
      <c r="L59" s="99">
        <f t="shared" si="16"/>
        <v>0</v>
      </c>
      <c r="M59" s="99">
        <f t="shared" si="16"/>
        <v>0</v>
      </c>
      <c r="N59" s="99">
        <f t="shared" si="16"/>
        <v>0</v>
      </c>
      <c r="O59" s="99">
        <f t="shared" si="16"/>
        <v>0</v>
      </c>
      <c r="P59" s="99">
        <f t="shared" si="16"/>
        <v>-843808</v>
      </c>
      <c r="Q59" s="99">
        <f t="shared" si="16"/>
        <v>0</v>
      </c>
      <c r="R59" s="99">
        <f t="shared" si="16"/>
        <v>0</v>
      </c>
      <c r="S59" s="99">
        <f t="shared" si="16"/>
        <v>487131</v>
      </c>
      <c r="T59" s="99">
        <f t="shared" si="16"/>
        <v>0</v>
      </c>
      <c r="U59" s="99">
        <f t="shared" si="16"/>
        <v>-843808</v>
      </c>
      <c r="V59" s="99">
        <f t="shared" si="16"/>
        <v>0</v>
      </c>
      <c r="W59" s="99">
        <f t="shared" si="16"/>
        <v>-843808</v>
      </c>
    </row>
    <row r="60" spans="1:23" ht="24.4" customHeight="1" x14ac:dyDescent="0.25">
      <c r="A60" s="462" t="s">
        <v>459</v>
      </c>
      <c r="B60" s="462"/>
      <c r="C60" s="462"/>
      <c r="D60" s="462"/>
      <c r="E60" s="462"/>
      <c r="F60" s="462"/>
      <c r="G60" s="98">
        <v>51</v>
      </c>
      <c r="H60" s="99">
        <f>H39+H59</f>
        <v>0</v>
      </c>
      <c r="I60" s="99">
        <f t="shared" ref="I60:W60" si="17">I39+I59</f>
        <v>-487131</v>
      </c>
      <c r="J60" s="99">
        <f t="shared" si="17"/>
        <v>0</v>
      </c>
      <c r="K60" s="99">
        <f t="shared" si="17"/>
        <v>0</v>
      </c>
      <c r="L60" s="99">
        <f t="shared" si="17"/>
        <v>0</v>
      </c>
      <c r="M60" s="99">
        <f t="shared" si="17"/>
        <v>0</v>
      </c>
      <c r="N60" s="99">
        <f t="shared" si="17"/>
        <v>0</v>
      </c>
      <c r="O60" s="99">
        <f t="shared" si="17"/>
        <v>0</v>
      </c>
      <c r="P60" s="99">
        <f t="shared" si="17"/>
        <v>-843808</v>
      </c>
      <c r="Q60" s="99">
        <f t="shared" si="17"/>
        <v>0</v>
      </c>
      <c r="R60" s="99">
        <f t="shared" si="17"/>
        <v>0</v>
      </c>
      <c r="S60" s="99">
        <f t="shared" si="17"/>
        <v>487131</v>
      </c>
      <c r="T60" s="99">
        <f t="shared" si="17"/>
        <v>284535940</v>
      </c>
      <c r="U60" s="99">
        <f t="shared" si="17"/>
        <v>283692132</v>
      </c>
      <c r="V60" s="99">
        <f t="shared" si="17"/>
        <v>21315739.977803804</v>
      </c>
      <c r="W60" s="99">
        <f t="shared" si="17"/>
        <v>305007871.97780383</v>
      </c>
    </row>
    <row r="61" spans="1:23" ht="24.4" customHeight="1" x14ac:dyDescent="0.25">
      <c r="A61" s="463" t="s">
        <v>460</v>
      </c>
      <c r="B61" s="463"/>
      <c r="C61" s="463"/>
      <c r="D61" s="463"/>
      <c r="E61" s="463"/>
      <c r="F61" s="463"/>
      <c r="G61" s="101">
        <v>52</v>
      </c>
      <c r="H61" s="102">
        <f>SUM(H49:H56)</f>
        <v>0</v>
      </c>
      <c r="I61" s="102">
        <f t="shared" ref="I61:W61" si="18">SUM(I49:I56)</f>
        <v>406280</v>
      </c>
      <c r="J61" s="102">
        <f t="shared" si="18"/>
        <v>0</v>
      </c>
      <c r="K61" s="102">
        <f t="shared" si="18"/>
        <v>40000000</v>
      </c>
      <c r="L61" s="102">
        <f t="shared" si="18"/>
        <v>38299118</v>
      </c>
      <c r="M61" s="102">
        <f t="shared" si="18"/>
        <v>0</v>
      </c>
      <c r="N61" s="102">
        <f t="shared" si="18"/>
        <v>0</v>
      </c>
      <c r="O61" s="102">
        <f t="shared" si="18"/>
        <v>0</v>
      </c>
      <c r="P61" s="102">
        <f t="shared" si="18"/>
        <v>0</v>
      </c>
      <c r="Q61" s="102">
        <f t="shared" si="18"/>
        <v>0</v>
      </c>
      <c r="R61" s="102">
        <f t="shared" si="18"/>
        <v>0</v>
      </c>
      <c r="S61" s="102">
        <f t="shared" si="18"/>
        <v>81044851</v>
      </c>
      <c r="T61" s="102">
        <f t="shared" si="18"/>
        <v>-235337282</v>
      </c>
      <c r="U61" s="102">
        <f t="shared" si="18"/>
        <v>-152185269</v>
      </c>
      <c r="V61" s="102">
        <f t="shared" si="18"/>
        <v>478581533</v>
      </c>
      <c r="W61" s="102">
        <f t="shared" si="18"/>
        <v>326396264</v>
      </c>
    </row>
  </sheetData>
  <protectedRanges>
    <protectedRange sqref="E2" name="Range1_1_1"/>
    <protectedRange sqref="G2" name="Range1_2"/>
  </protectedRanges>
  <mergeCells count="64">
    <mergeCell ref="C2:D2"/>
    <mergeCell ref="A3:F4"/>
    <mergeCell ref="G3:G4"/>
    <mergeCell ref="H3:U3"/>
    <mergeCell ref="V3:V4"/>
    <mergeCell ref="A15:F15"/>
    <mergeCell ref="W3:W4"/>
    <mergeCell ref="A5:F5"/>
    <mergeCell ref="A6:W6"/>
    <mergeCell ref="A7:F7"/>
    <mergeCell ref="A8:F8"/>
    <mergeCell ref="A9:F9"/>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58:W58"/>
    <mergeCell ref="A59:F59"/>
    <mergeCell ref="A60:F60"/>
    <mergeCell ref="A61:F61"/>
    <mergeCell ref="A1:W1"/>
    <mergeCell ref="A52:F52"/>
    <mergeCell ref="A53:F53"/>
    <mergeCell ref="A54:F54"/>
    <mergeCell ref="A55:F55"/>
    <mergeCell ref="A56:F56"/>
    <mergeCell ref="A57:F57"/>
    <mergeCell ref="A46:F46"/>
    <mergeCell ref="A47:F47"/>
    <mergeCell ref="A48:F48"/>
    <mergeCell ref="A49:F49"/>
    <mergeCell ref="A50:F50"/>
  </mergeCells>
  <conditionalFormatting sqref="H35:T35">
    <cfRule type="cellIs" dxfId="27" priority="41" stopIfTrue="1" operator="notEqual">
      <formula>ROUND(H35,0)</formula>
    </cfRule>
  </conditionalFormatting>
  <conditionalFormatting sqref="I52 S54:T54 N55:N56 K56:L56 K52:K54 T53 I54:I56 L55 S56:T56 T55">
    <cfRule type="cellIs" dxfId="26" priority="40" stopIfTrue="1" operator="notEqual">
      <formula>ROUND(I52,0)</formula>
    </cfRule>
  </conditionalFormatting>
  <conditionalFormatting sqref="L54">
    <cfRule type="cellIs" dxfId="25" priority="39" stopIfTrue="1" operator="notEqual">
      <formula>ROUND(L54,0)</formula>
    </cfRule>
  </conditionalFormatting>
  <conditionalFormatting sqref="M7 O7:T7">
    <cfRule type="cellIs" dxfId="24" priority="25" stopIfTrue="1" operator="notEqual">
      <formula>ROUND(M7,0)</formula>
    </cfRule>
  </conditionalFormatting>
  <conditionalFormatting sqref="H7:L7">
    <cfRule type="cellIs" dxfId="23" priority="24" stopIfTrue="1" operator="notEqual">
      <formula>ROUND(H7,0)</formula>
    </cfRule>
  </conditionalFormatting>
  <conditionalFormatting sqref="N7">
    <cfRule type="cellIs" dxfId="22" priority="23" stopIfTrue="1" operator="notEqual">
      <formula>ROUND(N7,0)</formula>
    </cfRule>
  </conditionalFormatting>
  <conditionalFormatting sqref="T11">
    <cfRule type="cellIs" dxfId="21" priority="22" stopIfTrue="1" operator="notEqual">
      <formula>ROUND(T11,0)</formula>
    </cfRule>
  </conditionalFormatting>
  <conditionalFormatting sqref="P14">
    <cfRule type="cellIs" dxfId="20" priority="21" stopIfTrue="1" operator="notEqual">
      <formula>ROUND(P14,0)</formula>
    </cfRule>
  </conditionalFormatting>
  <conditionalFormatting sqref="P20">
    <cfRule type="cellIs" dxfId="19" priority="20" stopIfTrue="1" operator="notEqual">
      <formula>ROUND(P20,0)</formula>
    </cfRule>
  </conditionalFormatting>
  <conditionalFormatting sqref="L24">
    <cfRule type="cellIs" dxfId="18" priority="19" stopIfTrue="1" operator="notEqual">
      <formula>ROUND(L24,0)</formula>
    </cfRule>
  </conditionalFormatting>
  <conditionalFormatting sqref="I28:J28 L27:L28 S25:T25 S28:T28 T26 I27">
    <cfRule type="cellIs" dxfId="17" priority="18" stopIfTrue="1" operator="notEqual">
      <formula>ROUND(I25,0)</formula>
    </cfRule>
  </conditionalFormatting>
  <conditionalFormatting sqref="T27">
    <cfRule type="cellIs" dxfId="16" priority="17" stopIfTrue="1" operator="notEqual">
      <formula>ROUND(T27,0)</formula>
    </cfRule>
  </conditionalFormatting>
  <conditionalFormatting sqref="S26">
    <cfRule type="cellIs" dxfId="15" priority="16" stopIfTrue="1" operator="notEqual">
      <formula>ROUND(S26,0)</formula>
    </cfRule>
  </conditionalFormatting>
  <conditionalFormatting sqref="N27">
    <cfRule type="cellIs" dxfId="14" priority="15" stopIfTrue="1" operator="notEqual">
      <formula>ROUND(N27,0)</formula>
    </cfRule>
  </conditionalFormatting>
  <conditionalFormatting sqref="L25:L26">
    <cfRule type="cellIs" dxfId="13" priority="14" stopIfTrue="1" operator="notEqual">
      <formula>ROUND(L25,0)</formula>
    </cfRule>
  </conditionalFormatting>
  <conditionalFormatting sqref="J27">
    <cfRule type="cellIs" dxfId="12" priority="13" stopIfTrue="1" operator="notEqual">
      <formula>ROUND(J27,0)</formula>
    </cfRule>
  </conditionalFormatting>
  <conditionalFormatting sqref="I26">
    <cfRule type="cellIs" dxfId="11" priority="12" stopIfTrue="1" operator="notEqual">
      <formula>ROUND(I26,0)</formula>
    </cfRule>
  </conditionalFormatting>
  <conditionalFormatting sqref="K27">
    <cfRule type="cellIs" dxfId="10" priority="11" stopIfTrue="1" operator="notEqual">
      <formula>ROUND(K27,0)</formula>
    </cfRule>
  </conditionalFormatting>
  <conditionalFormatting sqref="S27">
    <cfRule type="cellIs" dxfId="9" priority="10" stopIfTrue="1" operator="notEqual">
      <formula>ROUND(S27,0)</formula>
    </cfRule>
  </conditionalFormatting>
  <conditionalFormatting sqref="T39">
    <cfRule type="cellIs" dxfId="8" priority="9" stopIfTrue="1" operator="notEqual">
      <formula>ROUND(T39,0)</formula>
    </cfRule>
  </conditionalFormatting>
  <conditionalFormatting sqref="P42">
    <cfRule type="cellIs" dxfId="7" priority="8" stopIfTrue="1" operator="notEqual">
      <formula>ROUND(P42,0)</formula>
    </cfRule>
  </conditionalFormatting>
  <conditionalFormatting sqref="P48">
    <cfRule type="cellIs" dxfId="6" priority="7" stopIfTrue="1" operator="notEqual">
      <formula>ROUND(P48,0)</formula>
    </cfRule>
  </conditionalFormatting>
  <conditionalFormatting sqref="L52">
    <cfRule type="cellIs" dxfId="5" priority="6" stopIfTrue="1" operator="notEqual">
      <formula>ROUND(L52,0)</formula>
    </cfRule>
  </conditionalFormatting>
  <conditionalFormatting sqref="L53">
    <cfRule type="cellIs" dxfId="4" priority="5" stopIfTrue="1" operator="notEqual">
      <formula>ROUND(L53,0)</formula>
    </cfRule>
  </conditionalFormatting>
  <conditionalFormatting sqref="S53">
    <cfRule type="cellIs" dxfId="3" priority="4" stopIfTrue="1" operator="notEqual">
      <formula>ROUND(S53,0)</formula>
    </cfRule>
  </conditionalFormatting>
  <conditionalFormatting sqref="I53">
    <cfRule type="cellIs" dxfId="2" priority="3" stopIfTrue="1" operator="notEqual">
      <formula>ROUND(I53,0)</formula>
    </cfRule>
  </conditionalFormatting>
  <conditionalFormatting sqref="K55">
    <cfRule type="cellIs" dxfId="1" priority="2" stopIfTrue="1" operator="notEqual">
      <formula>ROUND(K55,0)</formula>
    </cfRule>
  </conditionalFormatting>
  <conditionalFormatting sqref="S55">
    <cfRule type="cellIs" dxfId="0" priority="1" stopIfTrue="1" operator="notEqual">
      <formula>ROUND(S55,0)</formula>
    </cfRule>
  </conditionalFormatting>
  <dataValidations count="3">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 type="whole" operator="greaterThanOrEqual" allowBlank="1" showInputMessage="1" showErrorMessage="1" errorTitle="Pogrešan unos" error="Mogu se unijeti samo cjelobrojne pozitivne vrijednosti." sqref="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8"/>
  <sheetViews>
    <sheetView workbookViewId="0">
      <selection activeCell="H20" sqref="H20"/>
    </sheetView>
  </sheetViews>
  <sheetFormatPr defaultRowHeight="15" x14ac:dyDescent="0.25"/>
  <cols>
    <col min="1" max="1" width="36.7109375" customWidth="1"/>
    <col min="2" max="2" width="10.5703125" customWidth="1"/>
    <col min="3" max="3" width="10.28515625" customWidth="1"/>
    <col min="4" max="4" width="12.85546875" customWidth="1"/>
    <col min="5" max="5" width="11.85546875" customWidth="1"/>
    <col min="6" max="6" width="9.85546875" customWidth="1"/>
    <col min="7" max="7" width="61.140625" customWidth="1"/>
  </cols>
  <sheetData>
    <row r="1" spans="1:10" ht="15" customHeight="1" x14ac:dyDescent="0.25">
      <c r="A1" s="520" t="s">
        <v>746</v>
      </c>
      <c r="B1" s="520"/>
      <c r="C1" s="520"/>
      <c r="D1" s="520"/>
      <c r="E1" s="520"/>
      <c r="F1" s="520"/>
      <c r="G1" s="520"/>
      <c r="H1" s="174"/>
      <c r="I1" s="174"/>
      <c r="J1" s="174"/>
    </row>
    <row r="2" spans="1:10" x14ac:dyDescent="0.25">
      <c r="A2" s="520"/>
      <c r="B2" s="520"/>
      <c r="C2" s="520"/>
      <c r="D2" s="520"/>
      <c r="E2" s="520"/>
      <c r="F2" s="520"/>
      <c r="G2" s="520"/>
      <c r="H2" s="174"/>
      <c r="I2" s="174"/>
      <c r="J2" s="174"/>
    </row>
    <row r="3" spans="1:10" x14ac:dyDescent="0.25">
      <c r="A3" s="520"/>
      <c r="B3" s="520"/>
      <c r="C3" s="520"/>
      <c r="D3" s="520"/>
      <c r="E3" s="520"/>
      <c r="F3" s="520"/>
      <c r="G3" s="520"/>
      <c r="H3" s="174"/>
      <c r="I3" s="174"/>
      <c r="J3" s="174"/>
    </row>
    <row r="4" spans="1:10" x14ac:dyDescent="0.25">
      <c r="A4" s="520"/>
      <c r="B4" s="520"/>
      <c r="C4" s="520"/>
      <c r="D4" s="520"/>
      <c r="E4" s="520"/>
      <c r="F4" s="520"/>
      <c r="G4" s="520"/>
      <c r="H4" s="174"/>
      <c r="I4" s="174"/>
      <c r="J4" s="174"/>
    </row>
    <row r="5" spans="1:10" x14ac:dyDescent="0.25">
      <c r="A5" s="520"/>
      <c r="B5" s="520"/>
      <c r="C5" s="520"/>
      <c r="D5" s="520"/>
      <c r="E5" s="520"/>
      <c r="F5" s="520"/>
      <c r="G5" s="520"/>
      <c r="H5" s="174"/>
      <c r="I5" s="174"/>
      <c r="J5" s="174"/>
    </row>
    <row r="6" spans="1:10" x14ac:dyDescent="0.25">
      <c r="A6" s="520"/>
      <c r="B6" s="520"/>
      <c r="C6" s="520"/>
      <c r="D6" s="520"/>
      <c r="E6" s="520"/>
      <c r="F6" s="520"/>
      <c r="G6" s="520"/>
      <c r="H6" s="174"/>
      <c r="I6" s="174"/>
      <c r="J6" s="174"/>
    </row>
    <row r="7" spans="1:10" x14ac:dyDescent="0.25">
      <c r="A7" s="520"/>
      <c r="B7" s="520"/>
      <c r="C7" s="520"/>
      <c r="D7" s="520"/>
      <c r="E7" s="520"/>
      <c r="F7" s="520"/>
      <c r="G7" s="520"/>
      <c r="H7" s="174"/>
      <c r="I7" s="174"/>
      <c r="J7" s="174"/>
    </row>
    <row r="8" spans="1:10" x14ac:dyDescent="0.25">
      <c r="A8" s="520"/>
      <c r="B8" s="520"/>
      <c r="C8" s="520"/>
      <c r="D8" s="520"/>
      <c r="E8" s="520"/>
      <c r="F8" s="520"/>
      <c r="G8" s="520"/>
      <c r="H8" s="174"/>
      <c r="I8" s="174"/>
      <c r="J8" s="174"/>
    </row>
    <row r="9" spans="1:10" x14ac:dyDescent="0.25">
      <c r="A9" s="520"/>
      <c r="B9" s="520"/>
      <c r="C9" s="520"/>
      <c r="D9" s="520"/>
      <c r="E9" s="520"/>
      <c r="F9" s="520"/>
      <c r="G9" s="520"/>
      <c r="H9" s="174"/>
      <c r="I9" s="174"/>
      <c r="J9" s="174"/>
    </row>
    <row r="10" spans="1:10" x14ac:dyDescent="0.25">
      <c r="A10" s="520"/>
      <c r="B10" s="520"/>
      <c r="C10" s="520"/>
      <c r="D10" s="520"/>
      <c r="E10" s="520"/>
      <c r="F10" s="520"/>
      <c r="G10" s="520"/>
      <c r="H10" s="174"/>
      <c r="I10" s="174"/>
      <c r="J10" s="174"/>
    </row>
    <row r="11" spans="1:10" x14ac:dyDescent="0.25">
      <c r="A11" s="520"/>
      <c r="B11" s="520"/>
      <c r="C11" s="520"/>
      <c r="D11" s="520"/>
      <c r="E11" s="520"/>
      <c r="F11" s="520"/>
      <c r="G11" s="520"/>
      <c r="H11" s="174"/>
      <c r="I11" s="174"/>
      <c r="J11" s="174"/>
    </row>
    <row r="12" spans="1:10" x14ac:dyDescent="0.25">
      <c r="A12" s="520"/>
      <c r="B12" s="520"/>
      <c r="C12" s="520"/>
      <c r="D12" s="520"/>
      <c r="E12" s="520"/>
      <c r="F12" s="520"/>
      <c r="G12" s="520"/>
      <c r="H12" s="174"/>
      <c r="I12" s="174"/>
      <c r="J12" s="174"/>
    </row>
    <row r="13" spans="1:10" x14ac:dyDescent="0.25">
      <c r="A13" s="520"/>
      <c r="B13" s="520"/>
      <c r="C13" s="520"/>
      <c r="D13" s="520"/>
      <c r="E13" s="520"/>
      <c r="F13" s="520"/>
      <c r="G13" s="520"/>
      <c r="H13" s="174"/>
      <c r="I13" s="174"/>
      <c r="J13" s="174"/>
    </row>
    <row r="14" spans="1:10" x14ac:dyDescent="0.25">
      <c r="A14" s="520"/>
      <c r="B14" s="520"/>
      <c r="C14" s="520"/>
      <c r="D14" s="520"/>
      <c r="E14" s="520"/>
      <c r="F14" s="520"/>
      <c r="G14" s="520"/>
      <c r="H14" s="174"/>
      <c r="I14" s="174"/>
      <c r="J14" s="174"/>
    </row>
    <row r="15" spans="1:10" x14ac:dyDescent="0.25">
      <c r="A15" s="520"/>
      <c r="B15" s="520"/>
      <c r="C15" s="520"/>
      <c r="D15" s="520"/>
      <c r="E15" s="520"/>
      <c r="F15" s="520"/>
      <c r="G15" s="520"/>
      <c r="H15" s="174"/>
      <c r="I15" s="174"/>
      <c r="J15" s="174"/>
    </row>
    <row r="16" spans="1:10" x14ac:dyDescent="0.25">
      <c r="A16" s="520"/>
      <c r="B16" s="520"/>
      <c r="C16" s="520"/>
      <c r="D16" s="520"/>
      <c r="E16" s="520"/>
      <c r="F16" s="520"/>
      <c r="G16" s="520"/>
      <c r="H16" s="174"/>
      <c r="I16" s="174"/>
      <c r="J16" s="174"/>
    </row>
    <row r="17" spans="1:10" x14ac:dyDescent="0.25">
      <c r="A17" s="520"/>
      <c r="B17" s="520"/>
      <c r="C17" s="520"/>
      <c r="D17" s="520"/>
      <c r="E17" s="520"/>
      <c r="F17" s="520"/>
      <c r="G17" s="520"/>
      <c r="H17" s="174"/>
      <c r="I17" s="174"/>
      <c r="J17" s="174"/>
    </row>
    <row r="18" spans="1:10" x14ac:dyDescent="0.25">
      <c r="A18" s="520"/>
      <c r="B18" s="520"/>
      <c r="C18" s="520"/>
      <c r="D18" s="520"/>
      <c r="E18" s="520"/>
      <c r="F18" s="520"/>
      <c r="G18" s="520"/>
      <c r="H18" s="174"/>
      <c r="I18" s="174"/>
      <c r="J18" s="174"/>
    </row>
    <row r="19" spans="1:10" x14ac:dyDescent="0.25">
      <c r="A19" s="520"/>
      <c r="B19" s="520"/>
      <c r="C19" s="520"/>
      <c r="D19" s="520"/>
      <c r="E19" s="520"/>
      <c r="F19" s="520"/>
      <c r="G19" s="520"/>
      <c r="H19" s="174"/>
      <c r="I19" s="174"/>
      <c r="J19" s="174"/>
    </row>
    <row r="20" spans="1:10" x14ac:dyDescent="0.25">
      <c r="A20" s="520"/>
      <c r="B20" s="520"/>
      <c r="C20" s="520"/>
      <c r="D20" s="520"/>
      <c r="E20" s="520"/>
      <c r="F20" s="520"/>
      <c r="G20" s="520"/>
      <c r="H20" s="174"/>
      <c r="I20" s="174"/>
      <c r="J20" s="174"/>
    </row>
    <row r="21" spans="1:10" x14ac:dyDescent="0.25">
      <c r="A21" s="520"/>
      <c r="B21" s="520"/>
      <c r="C21" s="520"/>
      <c r="D21" s="520"/>
      <c r="E21" s="520"/>
      <c r="F21" s="520"/>
      <c r="G21" s="520"/>
      <c r="H21" s="174"/>
      <c r="I21" s="174"/>
      <c r="J21" s="174"/>
    </row>
    <row r="22" spans="1:10" x14ac:dyDescent="0.25">
      <c r="A22" s="253" t="s">
        <v>745</v>
      </c>
      <c r="B22" s="237"/>
      <c r="C22" s="237"/>
      <c r="D22" s="237"/>
      <c r="E22" s="237"/>
      <c r="F22" s="237"/>
      <c r="G22" s="237"/>
    </row>
    <row r="23" spans="1:10" x14ac:dyDescent="0.25">
      <c r="A23" s="253"/>
      <c r="B23" s="237"/>
      <c r="C23" s="237"/>
      <c r="D23" s="237"/>
      <c r="E23" s="237"/>
      <c r="F23" s="237"/>
      <c r="G23" s="237"/>
    </row>
    <row r="24" spans="1:10" x14ac:dyDescent="0.25">
      <c r="A24" s="253"/>
      <c r="B24" s="237"/>
      <c r="C24" s="237"/>
      <c r="D24" s="237"/>
      <c r="E24" s="237"/>
      <c r="F24" s="237"/>
      <c r="G24" s="237"/>
    </row>
    <row r="25" spans="1:10" x14ac:dyDescent="0.25">
      <c r="A25" s="253"/>
      <c r="B25" s="237"/>
      <c r="C25" s="237"/>
      <c r="D25" s="237"/>
      <c r="E25" s="237"/>
      <c r="F25" s="237"/>
      <c r="G25" s="237"/>
    </row>
    <row r="26" spans="1:10" ht="15.75" x14ac:dyDescent="0.25">
      <c r="A26" s="175" t="s">
        <v>469</v>
      </c>
      <c r="B26" s="119"/>
      <c r="C26" s="119"/>
      <c r="D26" s="119"/>
      <c r="E26" s="120"/>
      <c r="F26" s="121"/>
      <c r="G26" s="121"/>
    </row>
    <row r="27" spans="1:10" x14ac:dyDescent="0.25">
      <c r="A27" s="122"/>
      <c r="B27" s="119"/>
      <c r="C27" s="119"/>
      <c r="D27" s="119"/>
      <c r="E27" s="120"/>
      <c r="F27" s="121"/>
      <c r="G27" s="121"/>
    </row>
    <row r="28" spans="1:10" x14ac:dyDescent="0.25">
      <c r="A28" s="519" t="s">
        <v>470</v>
      </c>
      <c r="B28" s="519"/>
      <c r="C28" s="519"/>
      <c r="D28" s="519"/>
      <c r="E28" s="519"/>
      <c r="F28" s="519"/>
      <c r="G28" s="519"/>
    </row>
    <row r="29" spans="1:10" ht="15.75" thickBot="1" x14ac:dyDescent="0.3">
      <c r="A29" s="123"/>
      <c r="B29" s="123"/>
      <c r="C29" s="123"/>
      <c r="D29" s="123"/>
      <c r="E29" s="123"/>
      <c r="F29" s="123"/>
      <c r="G29" s="123"/>
    </row>
    <row r="30" spans="1:10" ht="48" x14ac:dyDescent="0.25">
      <c r="A30" s="124" t="s">
        <v>471</v>
      </c>
      <c r="B30" s="125" t="s">
        <v>472</v>
      </c>
      <c r="C30" s="125" t="s">
        <v>473</v>
      </c>
      <c r="D30" s="125" t="s">
        <v>474</v>
      </c>
      <c r="E30" s="125" t="s">
        <v>473</v>
      </c>
      <c r="F30" s="125" t="s">
        <v>475</v>
      </c>
      <c r="G30" s="126" t="s">
        <v>476</v>
      </c>
    </row>
    <row r="31" spans="1:10" ht="72" x14ac:dyDescent="0.25">
      <c r="A31" s="176" t="s">
        <v>653</v>
      </c>
      <c r="B31" s="128" t="s">
        <v>477</v>
      </c>
      <c r="C31" s="129" t="s">
        <v>478</v>
      </c>
      <c r="D31" s="130">
        <v>5856396.29</v>
      </c>
      <c r="E31" s="130">
        <v>5856396</v>
      </c>
      <c r="F31" s="130">
        <v>-0.2900000000372529</v>
      </c>
      <c r="G31" s="131"/>
    </row>
    <row r="32" spans="1:10" x14ac:dyDescent="0.25">
      <c r="A32" s="132" t="s">
        <v>479</v>
      </c>
      <c r="B32" s="133" t="s">
        <v>480</v>
      </c>
      <c r="C32" s="134" t="s">
        <v>481</v>
      </c>
      <c r="D32" s="135">
        <v>56189</v>
      </c>
      <c r="E32" s="135">
        <v>56189</v>
      </c>
      <c r="F32" s="135">
        <v>0</v>
      </c>
      <c r="G32" s="136"/>
    </row>
    <row r="33" spans="1:7" ht="60" x14ac:dyDescent="0.25">
      <c r="A33" s="137" t="s">
        <v>482</v>
      </c>
      <c r="B33" s="138" t="s">
        <v>483</v>
      </c>
      <c r="C33" s="139" t="s">
        <v>484</v>
      </c>
      <c r="D33" s="135">
        <v>5558203</v>
      </c>
      <c r="E33" s="135">
        <v>5558203</v>
      </c>
      <c r="F33" s="135">
        <v>0</v>
      </c>
      <c r="G33" s="140" t="s">
        <v>654</v>
      </c>
    </row>
    <row r="34" spans="1:7" ht="72" x14ac:dyDescent="0.25">
      <c r="A34" s="137" t="s">
        <v>485</v>
      </c>
      <c r="B34" s="138" t="s">
        <v>486</v>
      </c>
      <c r="C34" s="139" t="s">
        <v>642</v>
      </c>
      <c r="D34" s="135">
        <v>48172</v>
      </c>
      <c r="E34" s="135">
        <v>48172</v>
      </c>
      <c r="F34" s="135">
        <v>0</v>
      </c>
      <c r="G34" s="140" t="s">
        <v>697</v>
      </c>
    </row>
    <row r="35" spans="1:7" x14ac:dyDescent="0.25">
      <c r="A35" s="132" t="s">
        <v>487</v>
      </c>
      <c r="B35" s="133" t="s">
        <v>488</v>
      </c>
      <c r="C35" s="139" t="s">
        <v>643</v>
      </c>
      <c r="D35" s="135">
        <v>0.28999999999999204</v>
      </c>
      <c r="E35" s="135">
        <v>0</v>
      </c>
      <c r="F35" s="135">
        <v>-0.28999999999999204</v>
      </c>
      <c r="G35" s="140"/>
    </row>
    <row r="36" spans="1:7" x14ac:dyDescent="0.25">
      <c r="A36" s="132" t="s">
        <v>489</v>
      </c>
      <c r="B36" s="133" t="s">
        <v>490</v>
      </c>
      <c r="C36" s="134" t="s">
        <v>491</v>
      </c>
      <c r="D36" s="135">
        <v>193832</v>
      </c>
      <c r="E36" s="135">
        <v>193832</v>
      </c>
      <c r="F36" s="135">
        <v>0</v>
      </c>
      <c r="G36" s="140"/>
    </row>
    <row r="37" spans="1:7" x14ac:dyDescent="0.25">
      <c r="A37" s="141"/>
      <c r="B37" s="142"/>
      <c r="C37" s="142"/>
      <c r="D37" s="143"/>
      <c r="E37" s="143"/>
      <c r="F37" s="144"/>
      <c r="G37" s="145"/>
    </row>
    <row r="38" spans="1:7" ht="60.75" x14ac:dyDescent="0.25">
      <c r="A38" s="127" t="s">
        <v>492</v>
      </c>
      <c r="B38" s="128" t="s">
        <v>493</v>
      </c>
      <c r="C38" s="129" t="s">
        <v>644</v>
      </c>
      <c r="D38" s="130">
        <v>618568</v>
      </c>
      <c r="E38" s="130">
        <v>618568</v>
      </c>
      <c r="F38" s="146">
        <v>0</v>
      </c>
      <c r="G38" s="147" t="s">
        <v>659</v>
      </c>
    </row>
    <row r="39" spans="1:7" x14ac:dyDescent="0.25">
      <c r="A39" s="132" t="s">
        <v>494</v>
      </c>
      <c r="B39" s="133" t="s">
        <v>495</v>
      </c>
      <c r="C39" s="134" t="s">
        <v>496</v>
      </c>
      <c r="D39" s="135">
        <v>25825</v>
      </c>
      <c r="E39" s="135">
        <v>25825</v>
      </c>
      <c r="F39" s="135">
        <v>0</v>
      </c>
      <c r="G39" s="148"/>
    </row>
    <row r="40" spans="1:7" ht="132" x14ac:dyDescent="0.25">
      <c r="A40" s="137" t="s">
        <v>497</v>
      </c>
      <c r="B40" s="138" t="s">
        <v>498</v>
      </c>
      <c r="C40" s="139" t="s">
        <v>643</v>
      </c>
      <c r="D40" s="135">
        <v>41772</v>
      </c>
      <c r="E40" s="135">
        <v>41772</v>
      </c>
      <c r="F40" s="149">
        <v>0</v>
      </c>
      <c r="G40" s="140" t="s">
        <v>733</v>
      </c>
    </row>
    <row r="41" spans="1:7" ht="60" x14ac:dyDescent="0.25">
      <c r="A41" s="132" t="s">
        <v>499</v>
      </c>
      <c r="B41" s="133" t="s">
        <v>500</v>
      </c>
      <c r="C41" s="139" t="s">
        <v>645</v>
      </c>
      <c r="D41" s="135">
        <v>828</v>
      </c>
      <c r="E41" s="135">
        <v>828</v>
      </c>
      <c r="F41" s="135">
        <v>0</v>
      </c>
      <c r="G41" s="140" t="s">
        <v>734</v>
      </c>
    </row>
    <row r="42" spans="1:7" ht="36" x14ac:dyDescent="0.25">
      <c r="A42" s="132" t="s">
        <v>501</v>
      </c>
      <c r="B42" s="133" t="s">
        <v>502</v>
      </c>
      <c r="C42" s="134" t="s">
        <v>503</v>
      </c>
      <c r="D42" s="135">
        <v>550143</v>
      </c>
      <c r="E42" s="135">
        <v>550143</v>
      </c>
      <c r="F42" s="135">
        <v>0</v>
      </c>
      <c r="G42" s="140" t="s">
        <v>504</v>
      </c>
    </row>
    <row r="43" spans="1:7" x14ac:dyDescent="0.25">
      <c r="A43" s="150"/>
      <c r="B43" s="142"/>
      <c r="C43" s="142"/>
      <c r="D43" s="143"/>
      <c r="E43" s="143"/>
      <c r="F43" s="144"/>
      <c r="G43" s="151"/>
    </row>
    <row r="44" spans="1:7" ht="108" x14ac:dyDescent="0.25">
      <c r="A44" s="127" t="s">
        <v>505</v>
      </c>
      <c r="B44" s="152" t="s">
        <v>506</v>
      </c>
      <c r="C44" s="129" t="s">
        <v>646</v>
      </c>
      <c r="D44" s="130">
        <v>20339</v>
      </c>
      <c r="E44" s="130">
        <v>20339</v>
      </c>
      <c r="F44" s="130">
        <v>0</v>
      </c>
      <c r="G44" s="153" t="s">
        <v>698</v>
      </c>
    </row>
    <row r="45" spans="1:7" ht="15.75" thickBot="1" x14ac:dyDescent="0.3">
      <c r="A45" s="154" t="s">
        <v>507</v>
      </c>
      <c r="B45" s="155"/>
      <c r="C45" s="156"/>
      <c r="D45" s="157">
        <v>6495303.29</v>
      </c>
      <c r="E45" s="157">
        <v>6495303</v>
      </c>
      <c r="F45" s="157">
        <v>-0.2900000000372529</v>
      </c>
      <c r="G45" s="158"/>
    </row>
    <row r="46" spans="1:7" ht="15.75" thickBot="1" x14ac:dyDescent="0.3">
      <c r="A46" s="159"/>
      <c r="B46" s="142"/>
      <c r="C46" s="142"/>
      <c r="D46" s="143"/>
      <c r="E46" s="143"/>
      <c r="F46" s="144"/>
      <c r="G46" s="145"/>
    </row>
    <row r="47" spans="1:7" ht="36" x14ac:dyDescent="0.25">
      <c r="A47" s="162" t="s">
        <v>508</v>
      </c>
      <c r="B47" s="163" t="s">
        <v>509</v>
      </c>
      <c r="C47" s="164" t="s">
        <v>510</v>
      </c>
      <c r="D47" s="165">
        <v>3219070</v>
      </c>
      <c r="E47" s="166">
        <v>3219070</v>
      </c>
      <c r="F47" s="166">
        <v>0</v>
      </c>
      <c r="G47" s="167" t="s">
        <v>660</v>
      </c>
    </row>
    <row r="48" spans="1:7" x14ac:dyDescent="0.25">
      <c r="A48" s="132"/>
      <c r="B48" s="142"/>
      <c r="C48" s="142"/>
      <c r="D48" s="143"/>
      <c r="E48" s="143"/>
      <c r="F48" s="144"/>
      <c r="G48" s="145"/>
    </row>
    <row r="49" spans="1:7" ht="60" x14ac:dyDescent="0.25">
      <c r="A49" s="127" t="s">
        <v>511</v>
      </c>
      <c r="B49" s="152" t="s">
        <v>512</v>
      </c>
      <c r="C49" s="129" t="s">
        <v>647</v>
      </c>
      <c r="D49" s="130">
        <v>125530</v>
      </c>
      <c r="E49" s="130">
        <v>125530</v>
      </c>
      <c r="F49" s="130">
        <v>0</v>
      </c>
      <c r="G49" s="153" t="s">
        <v>661</v>
      </c>
    </row>
    <row r="50" spans="1:7" x14ac:dyDescent="0.25">
      <c r="A50" s="132"/>
      <c r="B50" s="142"/>
      <c r="C50" s="142"/>
      <c r="D50" s="143"/>
      <c r="E50" s="143"/>
      <c r="F50" s="144"/>
      <c r="G50" s="145"/>
    </row>
    <row r="51" spans="1:7" ht="84" x14ac:dyDescent="0.25">
      <c r="A51" s="127" t="s">
        <v>513</v>
      </c>
      <c r="B51" s="152" t="s">
        <v>514</v>
      </c>
      <c r="C51" s="129" t="s">
        <v>648</v>
      </c>
      <c r="D51" s="130">
        <v>2546867</v>
      </c>
      <c r="E51" s="130">
        <v>2546867</v>
      </c>
      <c r="F51" s="130">
        <v>0</v>
      </c>
      <c r="G51" s="153" t="s">
        <v>744</v>
      </c>
    </row>
    <row r="52" spans="1:7" ht="60" x14ac:dyDescent="0.25">
      <c r="A52" s="132" t="s">
        <v>515</v>
      </c>
      <c r="B52" s="133" t="s">
        <v>516</v>
      </c>
      <c r="C52" s="139" t="s">
        <v>595</v>
      </c>
      <c r="D52" s="135">
        <v>2446315</v>
      </c>
      <c r="E52" s="135">
        <v>2446315</v>
      </c>
      <c r="F52" s="135">
        <v>0</v>
      </c>
      <c r="G52" s="140" t="s">
        <v>662</v>
      </c>
    </row>
    <row r="53" spans="1:7" ht="108" x14ac:dyDescent="0.25">
      <c r="A53" s="132" t="s">
        <v>517</v>
      </c>
      <c r="B53" s="133" t="s">
        <v>518</v>
      </c>
      <c r="C53" s="139" t="s">
        <v>649</v>
      </c>
      <c r="D53" s="135">
        <v>37506</v>
      </c>
      <c r="E53" s="135">
        <v>37506</v>
      </c>
      <c r="F53" s="135">
        <v>0</v>
      </c>
      <c r="G53" s="140" t="s">
        <v>735</v>
      </c>
    </row>
    <row r="54" spans="1:7" x14ac:dyDescent="0.25">
      <c r="A54" s="132" t="s">
        <v>519</v>
      </c>
      <c r="B54" s="133" t="s">
        <v>520</v>
      </c>
      <c r="C54" s="134" t="s">
        <v>491</v>
      </c>
      <c r="D54" s="149">
        <v>63046</v>
      </c>
      <c r="E54" s="149">
        <v>63046</v>
      </c>
      <c r="F54" s="149">
        <v>0</v>
      </c>
      <c r="G54" s="168"/>
    </row>
    <row r="55" spans="1:7" x14ac:dyDescent="0.25">
      <c r="A55" s="141" t="s">
        <v>521</v>
      </c>
      <c r="B55" s="133" t="s">
        <v>522</v>
      </c>
      <c r="C55" s="134" t="s">
        <v>598</v>
      </c>
      <c r="D55" s="135">
        <v>0</v>
      </c>
      <c r="E55" s="135">
        <v>0</v>
      </c>
      <c r="F55" s="135">
        <v>0</v>
      </c>
      <c r="G55" s="169"/>
    </row>
    <row r="56" spans="1:7" x14ac:dyDescent="0.25">
      <c r="A56" s="141"/>
      <c r="B56" s="142"/>
      <c r="C56" s="142"/>
      <c r="D56" s="143"/>
      <c r="E56" s="143"/>
      <c r="F56" s="144"/>
      <c r="G56" s="151"/>
    </row>
    <row r="57" spans="1:7" ht="72" x14ac:dyDescent="0.25">
      <c r="A57" s="127" t="s">
        <v>523</v>
      </c>
      <c r="B57" s="152" t="s">
        <v>524</v>
      </c>
      <c r="C57" s="129" t="s">
        <v>650</v>
      </c>
      <c r="D57" s="130">
        <v>526342</v>
      </c>
      <c r="E57" s="130">
        <v>526342</v>
      </c>
      <c r="F57" s="130">
        <v>0</v>
      </c>
      <c r="G57" s="153" t="s">
        <v>736</v>
      </c>
    </row>
    <row r="58" spans="1:7" ht="60" x14ac:dyDescent="0.25">
      <c r="A58" s="132" t="s">
        <v>515</v>
      </c>
      <c r="B58" s="133" t="s">
        <v>525</v>
      </c>
      <c r="C58" s="134" t="s">
        <v>595</v>
      </c>
      <c r="D58" s="135">
        <v>288017</v>
      </c>
      <c r="E58" s="135">
        <v>288017</v>
      </c>
      <c r="F58" s="135">
        <v>0</v>
      </c>
      <c r="G58" s="140" t="s">
        <v>737</v>
      </c>
    </row>
    <row r="59" spans="1:7" ht="156" x14ac:dyDescent="0.25">
      <c r="A59" s="132" t="s">
        <v>526</v>
      </c>
      <c r="B59" s="138" t="s">
        <v>527</v>
      </c>
      <c r="C59" s="139" t="s">
        <v>598</v>
      </c>
      <c r="D59" s="135">
        <v>38364</v>
      </c>
      <c r="E59" s="135">
        <v>38364</v>
      </c>
      <c r="F59" s="135">
        <v>0</v>
      </c>
      <c r="G59" s="140" t="s">
        <v>699</v>
      </c>
    </row>
    <row r="60" spans="1:7" ht="168" x14ac:dyDescent="0.25">
      <c r="A60" s="137" t="s">
        <v>528</v>
      </c>
      <c r="B60" s="138" t="s">
        <v>639</v>
      </c>
      <c r="C60" s="139" t="s">
        <v>598</v>
      </c>
      <c r="D60" s="135">
        <v>145746</v>
      </c>
      <c r="E60" s="135">
        <v>145746</v>
      </c>
      <c r="F60" s="135">
        <v>0</v>
      </c>
      <c r="G60" s="140" t="s">
        <v>701</v>
      </c>
    </row>
    <row r="61" spans="1:7" ht="156" x14ac:dyDescent="0.25">
      <c r="A61" s="132" t="s">
        <v>529</v>
      </c>
      <c r="B61" s="138" t="s">
        <v>530</v>
      </c>
      <c r="C61" s="139" t="s">
        <v>598</v>
      </c>
      <c r="D61" s="135">
        <v>29133</v>
      </c>
      <c r="E61" s="135">
        <v>29133</v>
      </c>
      <c r="F61" s="135">
        <v>0</v>
      </c>
      <c r="G61" s="140" t="s">
        <v>702</v>
      </c>
    </row>
    <row r="62" spans="1:7" ht="168" x14ac:dyDescent="0.25">
      <c r="A62" s="132" t="s">
        <v>531</v>
      </c>
      <c r="B62" s="138" t="s">
        <v>532</v>
      </c>
      <c r="C62" s="139" t="s">
        <v>598</v>
      </c>
      <c r="D62" s="135">
        <v>12309</v>
      </c>
      <c r="E62" s="135">
        <v>12309</v>
      </c>
      <c r="F62" s="135">
        <v>0</v>
      </c>
      <c r="G62" s="140" t="s">
        <v>700</v>
      </c>
    </row>
    <row r="63" spans="1:7" ht="228" x14ac:dyDescent="0.25">
      <c r="A63" s="137" t="s">
        <v>533</v>
      </c>
      <c r="B63" s="138" t="s">
        <v>641</v>
      </c>
      <c r="C63" s="139" t="s">
        <v>651</v>
      </c>
      <c r="D63" s="135">
        <v>12773</v>
      </c>
      <c r="E63" s="135">
        <v>12773</v>
      </c>
      <c r="F63" s="149">
        <v>0</v>
      </c>
      <c r="G63" s="140" t="s">
        <v>738</v>
      </c>
    </row>
    <row r="64" spans="1:7" x14ac:dyDescent="0.25">
      <c r="A64" s="150"/>
      <c r="B64" s="142"/>
      <c r="C64" s="142"/>
      <c r="D64" s="143"/>
      <c r="E64" s="143"/>
      <c r="F64" s="144"/>
      <c r="G64" s="145"/>
    </row>
    <row r="65" spans="1:7" ht="264" x14ac:dyDescent="0.25">
      <c r="A65" s="176" t="s">
        <v>534</v>
      </c>
      <c r="B65" s="152" t="s">
        <v>535</v>
      </c>
      <c r="C65" s="129" t="s">
        <v>600</v>
      </c>
      <c r="D65" s="130">
        <v>77495</v>
      </c>
      <c r="E65" s="130">
        <v>77495</v>
      </c>
      <c r="F65" s="130">
        <v>0</v>
      </c>
      <c r="G65" s="153" t="s">
        <v>722</v>
      </c>
    </row>
    <row r="66" spans="1:7" ht="15.75" thickBot="1" x14ac:dyDescent="0.3">
      <c r="A66" s="154" t="s">
        <v>536</v>
      </c>
      <c r="B66" s="170"/>
      <c r="C66" s="171"/>
      <c r="D66" s="172">
        <v>6495303</v>
      </c>
      <c r="E66" s="172">
        <v>6495303</v>
      </c>
      <c r="F66" s="172">
        <v>0</v>
      </c>
      <c r="G66" s="173"/>
    </row>
    <row r="67" spans="1:7" x14ac:dyDescent="0.25">
      <c r="A67" s="237"/>
      <c r="B67" s="237"/>
      <c r="C67" s="237"/>
      <c r="D67" s="237"/>
      <c r="E67" s="237"/>
      <c r="F67" s="237"/>
      <c r="G67" s="237"/>
    </row>
    <row r="68" spans="1:7" x14ac:dyDescent="0.25">
      <c r="A68" s="237"/>
      <c r="B68" s="237"/>
      <c r="C68" s="237"/>
      <c r="D68" s="237"/>
      <c r="E68" s="237"/>
      <c r="F68" s="237"/>
      <c r="G68" s="237"/>
    </row>
    <row r="69" spans="1:7" x14ac:dyDescent="0.25">
      <c r="A69" s="237"/>
      <c r="B69" s="237"/>
      <c r="C69" s="237"/>
      <c r="D69" s="237"/>
      <c r="E69" s="237"/>
      <c r="F69" s="237"/>
      <c r="G69" s="237"/>
    </row>
    <row r="70" spans="1:7" ht="32.25" customHeight="1" x14ac:dyDescent="0.25">
      <c r="A70" s="521" t="s">
        <v>537</v>
      </c>
      <c r="B70" s="521"/>
      <c r="C70" s="521"/>
      <c r="D70" s="521"/>
      <c r="E70" s="521"/>
      <c r="F70" s="521"/>
      <c r="G70" s="521"/>
    </row>
    <row r="71" spans="1:7" x14ac:dyDescent="0.25">
      <c r="A71" s="122"/>
      <c r="B71" s="177"/>
      <c r="C71" s="178"/>
      <c r="D71" s="179"/>
      <c r="E71" s="120"/>
      <c r="F71" s="120"/>
      <c r="G71" s="120"/>
    </row>
    <row r="72" spans="1:7" x14ac:dyDescent="0.25">
      <c r="A72" s="499" t="s">
        <v>538</v>
      </c>
      <c r="B72" s="499"/>
      <c r="C72" s="499"/>
      <c r="D72" s="499"/>
      <c r="E72" s="499"/>
      <c r="F72" s="499"/>
      <c r="G72" s="499"/>
    </row>
    <row r="73" spans="1:7" ht="15.75" thickBot="1" x14ac:dyDescent="0.3">
      <c r="A73" s="180"/>
      <c r="B73" s="181"/>
      <c r="C73" s="182"/>
      <c r="D73" s="183"/>
      <c r="E73" s="183"/>
      <c r="F73" s="184"/>
      <c r="G73" s="185"/>
    </row>
    <row r="74" spans="1:7" ht="48.75" thickBot="1" x14ac:dyDescent="0.3">
      <c r="A74" s="186" t="s">
        <v>539</v>
      </c>
      <c r="B74" s="125" t="s">
        <v>472</v>
      </c>
      <c r="C74" s="125" t="s">
        <v>473</v>
      </c>
      <c r="D74" s="125" t="s">
        <v>474</v>
      </c>
      <c r="E74" s="125" t="s">
        <v>473</v>
      </c>
      <c r="F74" s="125" t="s">
        <v>475</v>
      </c>
      <c r="G74" s="126" t="s">
        <v>476</v>
      </c>
    </row>
    <row r="75" spans="1:7" ht="24" x14ac:dyDescent="0.25">
      <c r="A75" s="187" t="s">
        <v>540</v>
      </c>
      <c r="B75" s="188" t="s">
        <v>541</v>
      </c>
      <c r="C75" s="189"/>
      <c r="D75" s="190">
        <f>+D76+D77</f>
        <v>2207679</v>
      </c>
      <c r="E75" s="190">
        <f>+E76+E77</f>
        <v>2207679</v>
      </c>
      <c r="F75" s="190">
        <f>+E75-D75</f>
        <v>0</v>
      </c>
      <c r="G75" s="191"/>
    </row>
    <row r="76" spans="1:7" ht="36" x14ac:dyDescent="0.25">
      <c r="A76" s="137" t="s">
        <v>542</v>
      </c>
      <c r="B76" s="139" t="s">
        <v>543</v>
      </c>
      <c r="C76" s="139" t="s">
        <v>94</v>
      </c>
      <c r="D76" s="135">
        <v>2139320</v>
      </c>
      <c r="E76" s="135">
        <v>2139320</v>
      </c>
      <c r="F76" s="135">
        <f>+E76-D76</f>
        <v>0</v>
      </c>
      <c r="G76" s="192"/>
    </row>
    <row r="77" spans="1:7" ht="252" x14ac:dyDescent="0.25">
      <c r="A77" s="137" t="s">
        <v>544</v>
      </c>
      <c r="B77" s="139" t="s">
        <v>545</v>
      </c>
      <c r="C77" s="139" t="s">
        <v>546</v>
      </c>
      <c r="D77" s="135">
        <v>68359</v>
      </c>
      <c r="E77" s="149">
        <v>68359</v>
      </c>
      <c r="F77" s="135">
        <f>+E77-D77</f>
        <v>0</v>
      </c>
      <c r="G77" s="140" t="s">
        <v>703</v>
      </c>
    </row>
    <row r="78" spans="1:7" x14ac:dyDescent="0.25">
      <c r="A78" s="150"/>
      <c r="B78" s="142"/>
      <c r="C78" s="193"/>
      <c r="D78" s="143"/>
      <c r="E78" s="143"/>
      <c r="F78" s="144"/>
      <c r="G78" s="194"/>
    </row>
    <row r="79" spans="1:7" ht="96" x14ac:dyDescent="0.25">
      <c r="A79" s="176" t="s">
        <v>652</v>
      </c>
      <c r="B79" s="195" t="s">
        <v>547</v>
      </c>
      <c r="C79" s="129"/>
      <c r="D79" s="130">
        <f>SUM(D80:D86)</f>
        <v>1913824</v>
      </c>
      <c r="E79" s="130">
        <f>SUM(E80:E86)</f>
        <v>1913824</v>
      </c>
      <c r="F79" s="130">
        <f t="shared" ref="F79:F85" si="0">+E79-D79</f>
        <v>0</v>
      </c>
      <c r="G79" s="196" t="s">
        <v>663</v>
      </c>
    </row>
    <row r="80" spans="1:7" ht="36" x14ac:dyDescent="0.25">
      <c r="A80" s="132" t="s">
        <v>548</v>
      </c>
      <c r="B80" s="139" t="s">
        <v>549</v>
      </c>
      <c r="C80" s="139" t="s">
        <v>96</v>
      </c>
      <c r="D80" s="135">
        <v>609248</v>
      </c>
      <c r="E80" s="135">
        <v>609248</v>
      </c>
      <c r="F80" s="135">
        <f t="shared" si="0"/>
        <v>0</v>
      </c>
      <c r="G80" s="140" t="s">
        <v>550</v>
      </c>
    </row>
    <row r="81" spans="1:7" ht="108" x14ac:dyDescent="0.25">
      <c r="A81" s="137" t="s">
        <v>551</v>
      </c>
      <c r="B81" s="134" t="s">
        <v>552</v>
      </c>
      <c r="C81" s="139" t="s">
        <v>553</v>
      </c>
      <c r="D81" s="135">
        <v>583409</v>
      </c>
      <c r="E81" s="135">
        <v>583409</v>
      </c>
      <c r="F81" s="135">
        <f t="shared" si="0"/>
        <v>0</v>
      </c>
      <c r="G81" s="140" t="s">
        <v>723</v>
      </c>
    </row>
    <row r="82" spans="1:7" ht="24" x14ac:dyDescent="0.25">
      <c r="A82" s="137" t="s">
        <v>554</v>
      </c>
      <c r="B82" s="134" t="s">
        <v>555</v>
      </c>
      <c r="C82" s="139" t="s">
        <v>556</v>
      </c>
      <c r="D82" s="135">
        <v>474514</v>
      </c>
      <c r="E82" s="135">
        <v>474514</v>
      </c>
      <c r="F82" s="135">
        <f t="shared" si="0"/>
        <v>0</v>
      </c>
      <c r="G82" s="197"/>
    </row>
    <row r="83" spans="1:7" ht="204" x14ac:dyDescent="0.25">
      <c r="A83" s="137" t="s">
        <v>557</v>
      </c>
      <c r="B83" s="134" t="s">
        <v>558</v>
      </c>
      <c r="C83" s="139" t="s">
        <v>559</v>
      </c>
      <c r="D83" s="135">
        <v>197392</v>
      </c>
      <c r="E83" s="149">
        <v>197392</v>
      </c>
      <c r="F83" s="135">
        <f>+E83-D83</f>
        <v>0</v>
      </c>
      <c r="G83" s="140" t="s">
        <v>724</v>
      </c>
    </row>
    <row r="84" spans="1:7" ht="96" x14ac:dyDescent="0.25">
      <c r="A84" s="132" t="s">
        <v>560</v>
      </c>
      <c r="B84" s="134" t="s">
        <v>561</v>
      </c>
      <c r="C84" s="139" t="s">
        <v>562</v>
      </c>
      <c r="D84" s="135">
        <v>588</v>
      </c>
      <c r="E84" s="135">
        <v>588</v>
      </c>
      <c r="F84" s="135">
        <f t="shared" si="0"/>
        <v>0</v>
      </c>
      <c r="G84" s="140" t="s">
        <v>704</v>
      </c>
    </row>
    <row r="85" spans="1:7" ht="156" x14ac:dyDescent="0.25">
      <c r="A85" s="132" t="s">
        <v>563</v>
      </c>
      <c r="B85" s="134" t="s">
        <v>564</v>
      </c>
      <c r="C85" s="139" t="s">
        <v>559</v>
      </c>
      <c r="D85" s="135">
        <v>8828</v>
      </c>
      <c r="E85" s="135">
        <v>8828</v>
      </c>
      <c r="F85" s="135">
        <f t="shared" si="0"/>
        <v>0</v>
      </c>
      <c r="G85" s="140" t="s">
        <v>725</v>
      </c>
    </row>
    <row r="86" spans="1:7" ht="108" x14ac:dyDescent="0.25">
      <c r="A86" s="132" t="s">
        <v>565</v>
      </c>
      <c r="B86" s="134" t="s">
        <v>566</v>
      </c>
      <c r="C86" s="139" t="s">
        <v>562</v>
      </c>
      <c r="D86" s="135">
        <v>39845</v>
      </c>
      <c r="E86" s="135">
        <v>39845</v>
      </c>
      <c r="F86" s="135">
        <f>+E86-D86</f>
        <v>0</v>
      </c>
      <c r="G86" s="140" t="s">
        <v>705</v>
      </c>
    </row>
    <row r="87" spans="1:7" x14ac:dyDescent="0.25">
      <c r="A87" s="150"/>
      <c r="B87" s="142"/>
      <c r="C87" s="193"/>
      <c r="D87" s="143"/>
      <c r="E87" s="143"/>
      <c r="F87" s="144"/>
      <c r="G87" s="194"/>
    </row>
    <row r="88" spans="1:7" ht="156" x14ac:dyDescent="0.25">
      <c r="A88" s="127" t="s">
        <v>567</v>
      </c>
      <c r="B88" s="195" t="s">
        <v>568</v>
      </c>
      <c r="C88" s="129" t="s">
        <v>569</v>
      </c>
      <c r="D88" s="130">
        <v>10673</v>
      </c>
      <c r="E88" s="130">
        <v>10673</v>
      </c>
      <c r="F88" s="130">
        <f>+E88-D88</f>
        <v>0</v>
      </c>
      <c r="G88" s="196" t="s">
        <v>706</v>
      </c>
    </row>
    <row r="89" spans="1:7" x14ac:dyDescent="0.25">
      <c r="A89" s="150"/>
      <c r="B89" s="142"/>
      <c r="C89" s="193"/>
      <c r="D89" s="143"/>
      <c r="E89" s="143"/>
      <c r="F89" s="143"/>
      <c r="G89" s="194"/>
    </row>
    <row r="90" spans="1:7" ht="120" x14ac:dyDescent="0.25">
      <c r="A90" s="127" t="s">
        <v>570</v>
      </c>
      <c r="B90" s="195" t="s">
        <v>571</v>
      </c>
      <c r="C90" s="129" t="s">
        <v>569</v>
      </c>
      <c r="D90" s="130">
        <v>72531</v>
      </c>
      <c r="E90" s="130">
        <v>72531</v>
      </c>
      <c r="F90" s="130">
        <f t="shared" ref="F90" si="1">+E90-D90</f>
        <v>0</v>
      </c>
      <c r="G90" s="196" t="s">
        <v>707</v>
      </c>
    </row>
    <row r="91" spans="1:7" x14ac:dyDescent="0.25">
      <c r="A91" s="150"/>
      <c r="B91" s="142"/>
      <c r="C91" s="193"/>
      <c r="D91" s="143"/>
      <c r="E91" s="143"/>
      <c r="F91" s="144"/>
      <c r="G91" s="194"/>
    </row>
    <row r="92" spans="1:7" ht="36" x14ac:dyDescent="0.25">
      <c r="A92" s="176" t="s">
        <v>572</v>
      </c>
      <c r="B92" s="195" t="s">
        <v>573</v>
      </c>
      <c r="C92" s="129" t="s">
        <v>574</v>
      </c>
      <c r="D92" s="130">
        <v>476</v>
      </c>
      <c r="E92" s="130">
        <v>476</v>
      </c>
      <c r="F92" s="130">
        <f>+E92-D92</f>
        <v>0</v>
      </c>
      <c r="G92" s="196" t="s">
        <v>708</v>
      </c>
    </row>
    <row r="93" spans="1:7" x14ac:dyDescent="0.25">
      <c r="A93" s="150"/>
      <c r="B93" s="142"/>
      <c r="C93" s="193"/>
      <c r="D93" s="198"/>
      <c r="E93" s="198"/>
      <c r="F93" s="199"/>
      <c r="G93" s="200"/>
    </row>
    <row r="94" spans="1:7" x14ac:dyDescent="0.25">
      <c r="A94" s="127" t="s">
        <v>575</v>
      </c>
      <c r="B94" s="195" t="s">
        <v>576</v>
      </c>
      <c r="C94" s="129"/>
      <c r="D94" s="130">
        <f>+D88+D75+D92</f>
        <v>2218828</v>
      </c>
      <c r="E94" s="130">
        <f>+E88+E75+E92</f>
        <v>2218828</v>
      </c>
      <c r="F94" s="130">
        <f>+E94-D94</f>
        <v>0</v>
      </c>
      <c r="G94" s="201"/>
    </row>
    <row r="95" spans="1:7" x14ac:dyDescent="0.25">
      <c r="A95" s="202"/>
      <c r="B95" s="142"/>
      <c r="C95" s="193"/>
      <c r="D95" s="198"/>
      <c r="E95" s="198"/>
      <c r="F95" s="199"/>
      <c r="G95" s="200"/>
    </row>
    <row r="96" spans="1:7" x14ac:dyDescent="0.25">
      <c r="A96" s="127" t="s">
        <v>577</v>
      </c>
      <c r="B96" s="195" t="s">
        <v>578</v>
      </c>
      <c r="C96" s="129"/>
      <c r="D96" s="130">
        <f>+D90+D79+1</f>
        <v>1986356</v>
      </c>
      <c r="E96" s="130">
        <f>+E90+E79+1</f>
        <v>1986356</v>
      </c>
      <c r="F96" s="130">
        <f>+E96-D96</f>
        <v>0</v>
      </c>
      <c r="G96" s="201"/>
    </row>
    <row r="97" spans="1:7" x14ac:dyDescent="0.25">
      <c r="A97" s="150"/>
      <c r="B97" s="142"/>
      <c r="C97" s="193"/>
      <c r="D97" s="143"/>
      <c r="E97" s="143"/>
      <c r="F97" s="144"/>
      <c r="G97" s="194"/>
    </row>
    <row r="98" spans="1:7" ht="24" x14ac:dyDescent="0.25">
      <c r="A98" s="176" t="s">
        <v>579</v>
      </c>
      <c r="B98" s="195" t="s">
        <v>580</v>
      </c>
      <c r="C98" s="129"/>
      <c r="D98" s="130">
        <f>+D94-D96</f>
        <v>232472</v>
      </c>
      <c r="E98" s="130">
        <f>+E94-E96</f>
        <v>232472</v>
      </c>
      <c r="F98" s="130">
        <f>+E98-D98</f>
        <v>0</v>
      </c>
      <c r="G98" s="203"/>
    </row>
    <row r="99" spans="1:7" x14ac:dyDescent="0.25">
      <c r="A99" s="150"/>
      <c r="B99" s="142"/>
      <c r="C99" s="193"/>
      <c r="D99" s="143"/>
      <c r="E99" s="143"/>
      <c r="F99" s="144"/>
      <c r="G99" s="194"/>
    </row>
    <row r="100" spans="1:7" x14ac:dyDescent="0.25">
      <c r="A100" s="127" t="s">
        <v>581</v>
      </c>
      <c r="B100" s="195" t="s">
        <v>582</v>
      </c>
      <c r="C100" s="129"/>
      <c r="D100" s="130">
        <v>-73380</v>
      </c>
      <c r="E100" s="130">
        <v>-73380</v>
      </c>
      <c r="F100" s="130">
        <f>+E100-D100</f>
        <v>0</v>
      </c>
      <c r="G100" s="203"/>
    </row>
    <row r="101" spans="1:7" x14ac:dyDescent="0.25">
      <c r="A101" s="150"/>
      <c r="B101" s="142"/>
      <c r="C101" s="193"/>
      <c r="D101" s="143"/>
      <c r="E101" s="143"/>
      <c r="F101" s="144"/>
      <c r="G101" s="194"/>
    </row>
    <row r="102" spans="1:7" ht="24.75" thickBot="1" x14ac:dyDescent="0.3">
      <c r="A102" s="208" t="s">
        <v>583</v>
      </c>
      <c r="B102" s="204" t="s">
        <v>584</v>
      </c>
      <c r="C102" s="205"/>
      <c r="D102" s="206">
        <f>+D98-D100</f>
        <v>305852</v>
      </c>
      <c r="E102" s="206">
        <f>+E98-E100</f>
        <v>305852</v>
      </c>
      <c r="F102" s="206">
        <f>+E102-D102</f>
        <v>0</v>
      </c>
      <c r="G102" s="207"/>
    </row>
    <row r="103" spans="1:7" x14ac:dyDescent="0.25">
      <c r="A103" s="237"/>
      <c r="B103" s="237"/>
      <c r="C103" s="237"/>
      <c r="D103" s="237"/>
      <c r="E103" s="237"/>
      <c r="F103" s="237"/>
      <c r="G103" s="237"/>
    </row>
    <row r="104" spans="1:7" x14ac:dyDescent="0.25">
      <c r="A104" s="237"/>
      <c r="B104" s="237"/>
      <c r="C104" s="237"/>
      <c r="D104" s="237"/>
      <c r="E104" s="237"/>
      <c r="F104" s="237"/>
      <c r="G104" s="237"/>
    </row>
    <row r="105" spans="1:7" x14ac:dyDescent="0.25">
      <c r="A105" s="237"/>
      <c r="B105" s="237"/>
      <c r="C105" s="237"/>
      <c r="D105" s="237"/>
      <c r="E105" s="237"/>
      <c r="F105" s="237"/>
      <c r="G105" s="237"/>
    </row>
    <row r="106" spans="1:7" ht="15.75" x14ac:dyDescent="0.25">
      <c r="A106" s="175" t="s">
        <v>585</v>
      </c>
      <c r="B106" s="119"/>
      <c r="C106" s="119"/>
      <c r="D106" s="119"/>
      <c r="E106" s="120"/>
      <c r="F106" s="121"/>
      <c r="G106" s="121"/>
    </row>
    <row r="107" spans="1:7" x14ac:dyDescent="0.25">
      <c r="A107" s="122"/>
      <c r="B107" s="119"/>
      <c r="C107" s="119"/>
      <c r="D107" s="119"/>
      <c r="E107" s="120"/>
      <c r="F107" s="121"/>
      <c r="G107" s="121"/>
    </row>
    <row r="108" spans="1:7" x14ac:dyDescent="0.25">
      <c r="A108" s="519" t="s">
        <v>538</v>
      </c>
      <c r="B108" s="519"/>
      <c r="C108" s="519"/>
      <c r="D108" s="519"/>
      <c r="E108" s="519"/>
      <c r="F108" s="519"/>
      <c r="G108" s="519"/>
    </row>
    <row r="109" spans="1:7" ht="15.75" thickBot="1" x14ac:dyDescent="0.3">
      <c r="A109" s="123"/>
      <c r="B109" s="123"/>
      <c r="C109" s="123"/>
      <c r="D109" s="123"/>
      <c r="E109" s="123"/>
      <c r="F109" s="123"/>
      <c r="G109" s="123"/>
    </row>
    <row r="110" spans="1:7" ht="48" x14ac:dyDescent="0.25">
      <c r="A110" s="124" t="s">
        <v>586</v>
      </c>
      <c r="B110" s="125" t="s">
        <v>472</v>
      </c>
      <c r="C110" s="125" t="s">
        <v>473</v>
      </c>
      <c r="D110" s="125" t="s">
        <v>474</v>
      </c>
      <c r="E110" s="125" t="s">
        <v>473</v>
      </c>
      <c r="F110" s="125" t="s">
        <v>475</v>
      </c>
      <c r="G110" s="126" t="s">
        <v>476</v>
      </c>
    </row>
    <row r="111" spans="1:7" ht="36" x14ac:dyDescent="0.25">
      <c r="A111" s="176" t="s">
        <v>653</v>
      </c>
      <c r="B111" s="195" t="s">
        <v>477</v>
      </c>
      <c r="C111" s="129" t="s">
        <v>655</v>
      </c>
      <c r="D111" s="130">
        <v>5310859</v>
      </c>
      <c r="E111" s="130">
        <v>5310859</v>
      </c>
      <c r="F111" s="130">
        <v>0</v>
      </c>
      <c r="G111" s="203"/>
    </row>
    <row r="112" spans="1:7" x14ac:dyDescent="0.25">
      <c r="A112" s="132" t="s">
        <v>479</v>
      </c>
      <c r="B112" s="134" t="s">
        <v>480</v>
      </c>
      <c r="C112" s="134" t="s">
        <v>481</v>
      </c>
      <c r="D112" s="135">
        <v>53727</v>
      </c>
      <c r="E112" s="135">
        <v>53727</v>
      </c>
      <c r="F112" s="135">
        <v>0</v>
      </c>
      <c r="G112" s="209"/>
    </row>
    <row r="113" spans="1:7" ht="48" x14ac:dyDescent="0.25">
      <c r="A113" s="137" t="s">
        <v>482</v>
      </c>
      <c r="B113" s="139" t="s">
        <v>483</v>
      </c>
      <c r="C113" s="139" t="s">
        <v>587</v>
      </c>
      <c r="D113" s="135">
        <v>5111237</v>
      </c>
      <c r="E113" s="135">
        <v>5111237</v>
      </c>
      <c r="F113" s="135">
        <v>0</v>
      </c>
      <c r="G113" s="140" t="s">
        <v>726</v>
      </c>
    </row>
    <row r="114" spans="1:7" ht="60" x14ac:dyDescent="0.25">
      <c r="A114" s="137" t="s">
        <v>485</v>
      </c>
      <c r="B114" s="139" t="s">
        <v>486</v>
      </c>
      <c r="C114" s="139" t="s">
        <v>588</v>
      </c>
      <c r="D114" s="135">
        <v>20189</v>
      </c>
      <c r="E114" s="135">
        <v>20189</v>
      </c>
      <c r="F114" s="135">
        <v>0</v>
      </c>
      <c r="G114" s="140" t="s">
        <v>664</v>
      </c>
    </row>
    <row r="115" spans="1:7" x14ac:dyDescent="0.25">
      <c r="A115" s="132" t="s">
        <v>487</v>
      </c>
      <c r="B115" s="134" t="s">
        <v>488</v>
      </c>
      <c r="C115" s="139" t="s">
        <v>643</v>
      </c>
      <c r="D115" s="135">
        <v>0</v>
      </c>
      <c r="E115" s="135">
        <v>0</v>
      </c>
      <c r="F115" s="135">
        <v>0</v>
      </c>
      <c r="G115" s="140"/>
    </row>
    <row r="116" spans="1:7" x14ac:dyDescent="0.25">
      <c r="A116" s="132" t="s">
        <v>489</v>
      </c>
      <c r="B116" s="134" t="s">
        <v>490</v>
      </c>
      <c r="C116" s="134" t="s">
        <v>491</v>
      </c>
      <c r="D116" s="135">
        <v>125706</v>
      </c>
      <c r="E116" s="135">
        <v>125706</v>
      </c>
      <c r="F116" s="135">
        <v>0</v>
      </c>
      <c r="G116" s="140"/>
    </row>
    <row r="117" spans="1:7" x14ac:dyDescent="0.25">
      <c r="A117" s="150"/>
      <c r="B117" s="142"/>
      <c r="C117" s="142"/>
      <c r="D117" s="143"/>
      <c r="E117" s="143"/>
      <c r="F117" s="144"/>
      <c r="G117" s="145"/>
    </row>
    <row r="118" spans="1:7" ht="60.75" x14ac:dyDescent="0.25">
      <c r="A118" s="127" t="s">
        <v>492</v>
      </c>
      <c r="B118" s="195" t="s">
        <v>493</v>
      </c>
      <c r="C118" s="129" t="s">
        <v>656</v>
      </c>
      <c r="D118" s="130">
        <v>332777</v>
      </c>
      <c r="E118" s="130">
        <v>332777</v>
      </c>
      <c r="F118" s="130">
        <v>0</v>
      </c>
      <c r="G118" s="147" t="s">
        <v>739</v>
      </c>
    </row>
    <row r="119" spans="1:7" x14ac:dyDescent="0.25">
      <c r="A119" s="132" t="s">
        <v>494</v>
      </c>
      <c r="B119" s="134" t="s">
        <v>495</v>
      </c>
      <c r="C119" s="134" t="s">
        <v>496</v>
      </c>
      <c r="D119" s="135">
        <v>25447</v>
      </c>
      <c r="E119" s="135">
        <v>25447</v>
      </c>
      <c r="F119" s="135">
        <v>0</v>
      </c>
      <c r="G119" s="210"/>
    </row>
    <row r="120" spans="1:7" ht="144" x14ac:dyDescent="0.25">
      <c r="A120" s="137" t="s">
        <v>497</v>
      </c>
      <c r="B120" s="139" t="s">
        <v>498</v>
      </c>
      <c r="C120" s="139" t="s">
        <v>643</v>
      </c>
      <c r="D120" s="135">
        <v>45047</v>
      </c>
      <c r="E120" s="149">
        <v>45047</v>
      </c>
      <c r="F120" s="149">
        <v>0</v>
      </c>
      <c r="G120" s="140" t="s">
        <v>727</v>
      </c>
    </row>
    <row r="121" spans="1:7" ht="36" x14ac:dyDescent="0.25">
      <c r="A121" s="132" t="s">
        <v>499</v>
      </c>
      <c r="B121" s="134" t="s">
        <v>500</v>
      </c>
      <c r="C121" s="134" t="s">
        <v>657</v>
      </c>
      <c r="D121" s="135">
        <v>441</v>
      </c>
      <c r="E121" s="135">
        <v>441</v>
      </c>
      <c r="F121" s="135">
        <v>0</v>
      </c>
      <c r="G121" s="140" t="s">
        <v>589</v>
      </c>
    </row>
    <row r="122" spans="1:7" ht="36" x14ac:dyDescent="0.25">
      <c r="A122" s="132" t="s">
        <v>501</v>
      </c>
      <c r="B122" s="134" t="s">
        <v>502</v>
      </c>
      <c r="C122" s="134" t="s">
        <v>590</v>
      </c>
      <c r="D122" s="135">
        <v>261842</v>
      </c>
      <c r="E122" s="135">
        <v>261842</v>
      </c>
      <c r="F122" s="135">
        <v>0</v>
      </c>
      <c r="G122" s="140" t="s">
        <v>591</v>
      </c>
    </row>
    <row r="123" spans="1:7" x14ac:dyDescent="0.25">
      <c r="A123" s="150"/>
      <c r="B123" s="142"/>
      <c r="C123" s="142"/>
      <c r="D123" s="143"/>
      <c r="E123" s="143"/>
      <c r="F123" s="144"/>
      <c r="G123" s="145"/>
    </row>
    <row r="124" spans="1:7" ht="108" x14ac:dyDescent="0.25">
      <c r="A124" s="127" t="s">
        <v>505</v>
      </c>
      <c r="B124" s="129" t="s">
        <v>506</v>
      </c>
      <c r="C124" s="129" t="s">
        <v>643</v>
      </c>
      <c r="D124" s="130">
        <v>25309</v>
      </c>
      <c r="E124" s="130">
        <v>25309</v>
      </c>
      <c r="F124" s="130">
        <v>0</v>
      </c>
      <c r="G124" s="153" t="s">
        <v>709</v>
      </c>
    </row>
    <row r="125" spans="1:7" ht="15.75" thickBot="1" x14ac:dyDescent="0.3">
      <c r="A125" s="154" t="s">
        <v>507</v>
      </c>
      <c r="B125" s="156"/>
      <c r="C125" s="156"/>
      <c r="D125" s="157">
        <v>5668945</v>
      </c>
      <c r="E125" s="157">
        <v>5668945</v>
      </c>
      <c r="F125" s="157">
        <v>0</v>
      </c>
      <c r="G125" s="211"/>
    </row>
    <row r="126" spans="1:7" ht="15.75" thickBot="1" x14ac:dyDescent="0.3">
      <c r="A126" s="212"/>
      <c r="B126" s="160"/>
      <c r="C126" s="160"/>
      <c r="D126" s="213"/>
      <c r="E126" s="213"/>
      <c r="F126" s="161"/>
      <c r="G126" s="212"/>
    </row>
    <row r="127" spans="1:7" ht="36" x14ac:dyDescent="0.25">
      <c r="A127" s="162" t="s">
        <v>508</v>
      </c>
      <c r="B127" s="164" t="s">
        <v>509</v>
      </c>
      <c r="C127" s="164" t="s">
        <v>510</v>
      </c>
      <c r="D127" s="166">
        <v>2758533</v>
      </c>
      <c r="E127" s="166">
        <v>2758533</v>
      </c>
      <c r="F127" s="166">
        <v>0</v>
      </c>
      <c r="G127" s="167" t="s">
        <v>665</v>
      </c>
    </row>
    <row r="128" spans="1:7" x14ac:dyDescent="0.25">
      <c r="A128" s="132"/>
      <c r="B128" s="142"/>
      <c r="C128" s="142"/>
      <c r="D128" s="143"/>
      <c r="E128" s="143"/>
      <c r="F128" s="144"/>
      <c r="G128" s="145"/>
    </row>
    <row r="129" spans="1:7" ht="60" x14ac:dyDescent="0.25">
      <c r="A129" s="127" t="s">
        <v>511</v>
      </c>
      <c r="B129" s="129" t="s">
        <v>512</v>
      </c>
      <c r="C129" s="129" t="s">
        <v>592</v>
      </c>
      <c r="D129" s="130">
        <v>127788</v>
      </c>
      <c r="E129" s="130">
        <v>127788</v>
      </c>
      <c r="F129" s="130">
        <v>0</v>
      </c>
      <c r="G129" s="153" t="s">
        <v>593</v>
      </c>
    </row>
    <row r="130" spans="1:7" x14ac:dyDescent="0.25">
      <c r="A130" s="132"/>
      <c r="B130" s="142"/>
      <c r="C130" s="142"/>
      <c r="D130" s="143"/>
      <c r="E130" s="143"/>
      <c r="F130" s="144"/>
      <c r="G130" s="145"/>
    </row>
    <row r="131" spans="1:7" ht="60" x14ac:dyDescent="0.25">
      <c r="A131" s="127" t="s">
        <v>513</v>
      </c>
      <c r="B131" s="129" t="s">
        <v>514</v>
      </c>
      <c r="C131" s="129" t="s">
        <v>594</v>
      </c>
      <c r="D131" s="130">
        <v>2281608</v>
      </c>
      <c r="E131" s="130">
        <v>2281608</v>
      </c>
      <c r="F131" s="130">
        <v>0</v>
      </c>
      <c r="G131" s="153" t="s">
        <v>666</v>
      </c>
    </row>
    <row r="132" spans="1:7" ht="60" x14ac:dyDescent="0.25">
      <c r="A132" s="132" t="s">
        <v>515</v>
      </c>
      <c r="B132" s="134" t="s">
        <v>516</v>
      </c>
      <c r="C132" s="139" t="s">
        <v>595</v>
      </c>
      <c r="D132" s="135">
        <v>2207885</v>
      </c>
      <c r="E132" s="135">
        <v>2207885</v>
      </c>
      <c r="F132" s="135">
        <v>0</v>
      </c>
      <c r="G132" s="140" t="s">
        <v>667</v>
      </c>
    </row>
    <row r="133" spans="1:7" ht="96" x14ac:dyDescent="0.25">
      <c r="A133" s="132" t="s">
        <v>517</v>
      </c>
      <c r="B133" s="134" t="s">
        <v>518</v>
      </c>
      <c r="C133" s="139" t="s">
        <v>596</v>
      </c>
      <c r="D133" s="149">
        <v>5162</v>
      </c>
      <c r="E133" s="149">
        <v>5162</v>
      </c>
      <c r="F133" s="149">
        <v>0</v>
      </c>
      <c r="G133" s="140" t="s">
        <v>710</v>
      </c>
    </row>
    <row r="134" spans="1:7" x14ac:dyDescent="0.25">
      <c r="A134" s="132" t="s">
        <v>519</v>
      </c>
      <c r="B134" s="134" t="s">
        <v>520</v>
      </c>
      <c r="C134" s="134" t="s">
        <v>491</v>
      </c>
      <c r="D134" s="135">
        <v>68561</v>
      </c>
      <c r="E134" s="135">
        <v>68561</v>
      </c>
      <c r="F134" s="135">
        <v>0</v>
      </c>
      <c r="G134" s="192"/>
    </row>
    <row r="135" spans="1:7" x14ac:dyDescent="0.25">
      <c r="A135" s="132" t="s">
        <v>521</v>
      </c>
      <c r="B135" s="134" t="s">
        <v>522</v>
      </c>
      <c r="C135" s="134" t="s">
        <v>598</v>
      </c>
      <c r="D135" s="135">
        <v>0</v>
      </c>
      <c r="E135" s="135">
        <v>0</v>
      </c>
      <c r="F135" s="135">
        <v>0</v>
      </c>
      <c r="G135" s="214"/>
    </row>
    <row r="136" spans="1:7" x14ac:dyDescent="0.25">
      <c r="A136" s="150"/>
      <c r="B136" s="142"/>
      <c r="C136" s="142"/>
      <c r="D136" s="143"/>
      <c r="E136" s="143"/>
      <c r="F136" s="144"/>
      <c r="G136" s="145"/>
    </row>
    <row r="137" spans="1:7" ht="72" x14ac:dyDescent="0.25">
      <c r="A137" s="127" t="s">
        <v>523</v>
      </c>
      <c r="B137" s="129" t="s">
        <v>524</v>
      </c>
      <c r="C137" s="129" t="s">
        <v>597</v>
      </c>
      <c r="D137" s="130">
        <v>424603</v>
      </c>
      <c r="E137" s="130">
        <v>424603</v>
      </c>
      <c r="F137" s="130">
        <v>0</v>
      </c>
      <c r="G137" s="153" t="s">
        <v>658</v>
      </c>
    </row>
    <row r="138" spans="1:7" ht="60" x14ac:dyDescent="0.25">
      <c r="A138" s="132" t="s">
        <v>515</v>
      </c>
      <c r="B138" s="134" t="s">
        <v>525</v>
      </c>
      <c r="C138" s="134" t="s">
        <v>595</v>
      </c>
      <c r="D138" s="215">
        <v>227247</v>
      </c>
      <c r="E138" s="135">
        <v>227247</v>
      </c>
      <c r="F138" s="215">
        <v>0</v>
      </c>
      <c r="G138" s="140" t="s">
        <v>740</v>
      </c>
    </row>
    <row r="139" spans="1:7" ht="156" x14ac:dyDescent="0.25">
      <c r="A139" s="132" t="s">
        <v>526</v>
      </c>
      <c r="B139" s="139" t="s">
        <v>527</v>
      </c>
      <c r="C139" s="139" t="s">
        <v>598</v>
      </c>
      <c r="D139" s="135">
        <v>38933</v>
      </c>
      <c r="E139" s="135">
        <v>38933</v>
      </c>
      <c r="F139" s="135">
        <v>0</v>
      </c>
      <c r="G139" s="140" t="s">
        <v>711</v>
      </c>
    </row>
    <row r="140" spans="1:7" ht="168" x14ac:dyDescent="0.25">
      <c r="A140" s="137" t="s">
        <v>528</v>
      </c>
      <c r="B140" s="139" t="s">
        <v>639</v>
      </c>
      <c r="C140" s="139" t="s">
        <v>598</v>
      </c>
      <c r="D140" s="135">
        <v>112890</v>
      </c>
      <c r="E140" s="135">
        <v>112890</v>
      </c>
      <c r="F140" s="135">
        <v>0</v>
      </c>
      <c r="G140" s="140" t="s">
        <v>712</v>
      </c>
    </row>
    <row r="141" spans="1:7" ht="156" x14ac:dyDescent="0.25">
      <c r="A141" s="132" t="s">
        <v>529</v>
      </c>
      <c r="B141" s="139" t="s">
        <v>530</v>
      </c>
      <c r="C141" s="139" t="s">
        <v>598</v>
      </c>
      <c r="D141" s="135">
        <v>28375</v>
      </c>
      <c r="E141" s="135">
        <v>28375</v>
      </c>
      <c r="F141" s="135">
        <v>0</v>
      </c>
      <c r="G141" s="140" t="s">
        <v>741</v>
      </c>
    </row>
    <row r="142" spans="1:7" ht="180" x14ac:dyDescent="0.25">
      <c r="A142" s="132" t="s">
        <v>531</v>
      </c>
      <c r="B142" s="139" t="s">
        <v>532</v>
      </c>
      <c r="C142" s="139" t="s">
        <v>598</v>
      </c>
      <c r="D142" s="135">
        <v>11769</v>
      </c>
      <c r="E142" s="135">
        <v>11769</v>
      </c>
      <c r="F142" s="135">
        <v>0</v>
      </c>
      <c r="G142" s="140" t="s">
        <v>636</v>
      </c>
    </row>
    <row r="143" spans="1:7" ht="216" x14ac:dyDescent="0.25">
      <c r="A143" s="132" t="s">
        <v>533</v>
      </c>
      <c r="B143" s="139" t="s">
        <v>641</v>
      </c>
      <c r="C143" s="139" t="s">
        <v>599</v>
      </c>
      <c r="D143" s="149">
        <v>5389</v>
      </c>
      <c r="E143" s="149">
        <v>5389</v>
      </c>
      <c r="F143" s="149">
        <v>0</v>
      </c>
      <c r="G143" s="140" t="s">
        <v>713</v>
      </c>
    </row>
    <row r="144" spans="1:7" x14ac:dyDescent="0.25">
      <c r="A144" s="150"/>
      <c r="B144" s="142"/>
      <c r="C144" s="142"/>
      <c r="D144" s="143"/>
      <c r="E144" s="143"/>
      <c r="F144" s="144"/>
      <c r="G144" s="145"/>
    </row>
    <row r="145" spans="1:7" ht="264" x14ac:dyDescent="0.25">
      <c r="A145" s="176" t="s">
        <v>534</v>
      </c>
      <c r="B145" s="129" t="s">
        <v>535</v>
      </c>
      <c r="C145" s="129" t="s">
        <v>600</v>
      </c>
      <c r="D145" s="130">
        <v>76413</v>
      </c>
      <c r="E145" s="130">
        <v>76413</v>
      </c>
      <c r="F145" s="130">
        <v>0</v>
      </c>
      <c r="G145" s="153" t="s">
        <v>714</v>
      </c>
    </row>
    <row r="146" spans="1:7" ht="15.75" thickBot="1" x14ac:dyDescent="0.3">
      <c r="A146" s="154" t="s">
        <v>536</v>
      </c>
      <c r="B146" s="156"/>
      <c r="C146" s="156"/>
      <c r="D146" s="157">
        <v>5668945</v>
      </c>
      <c r="E146" s="157">
        <v>5668945</v>
      </c>
      <c r="F146" s="157">
        <v>0</v>
      </c>
      <c r="G146" s="211"/>
    </row>
    <row r="147" spans="1:7" x14ac:dyDescent="0.25">
      <c r="A147" s="237"/>
      <c r="B147" s="237"/>
      <c r="C147" s="237"/>
      <c r="D147" s="237"/>
      <c r="E147" s="237"/>
      <c r="F147" s="237"/>
      <c r="G147" s="237"/>
    </row>
    <row r="148" spans="1:7" x14ac:dyDescent="0.25">
      <c r="A148" s="237"/>
      <c r="B148" s="237"/>
      <c r="C148" s="237"/>
      <c r="D148" s="237"/>
      <c r="E148" s="237"/>
      <c r="F148" s="237"/>
      <c r="G148" s="237"/>
    </row>
    <row r="149" spans="1:7" x14ac:dyDescent="0.25">
      <c r="A149" s="237"/>
      <c r="B149" s="237"/>
      <c r="C149" s="237"/>
      <c r="D149" s="237"/>
      <c r="E149" s="237"/>
      <c r="F149" s="237"/>
      <c r="G149" s="237"/>
    </row>
    <row r="150" spans="1:7" ht="30" customHeight="1" x14ac:dyDescent="0.25">
      <c r="A150" s="500" t="s">
        <v>601</v>
      </c>
      <c r="B150" s="500"/>
      <c r="C150" s="500"/>
      <c r="D150" s="500"/>
      <c r="E150" s="500"/>
      <c r="F150" s="500"/>
      <c r="G150" s="500"/>
    </row>
    <row r="151" spans="1:7" x14ac:dyDescent="0.25">
      <c r="A151" s="122"/>
      <c r="B151" s="177"/>
      <c r="C151" s="178"/>
      <c r="D151" s="179"/>
      <c r="E151" s="120"/>
      <c r="F151" s="120"/>
      <c r="G151" s="120"/>
    </row>
    <row r="152" spans="1:7" x14ac:dyDescent="0.25">
      <c r="A152" s="499" t="s">
        <v>538</v>
      </c>
      <c r="B152" s="499"/>
      <c r="C152" s="499"/>
      <c r="D152" s="499"/>
      <c r="E152" s="499"/>
      <c r="F152" s="499"/>
      <c r="G152" s="499"/>
    </row>
    <row r="153" spans="1:7" ht="15.75" thickBot="1" x14ac:dyDescent="0.3">
      <c r="A153" s="180"/>
      <c r="B153" s="181"/>
      <c r="C153" s="182"/>
      <c r="D153" s="183"/>
      <c r="E153" s="183"/>
      <c r="F153" s="184"/>
      <c r="G153" s="185"/>
    </row>
    <row r="154" spans="1:7" ht="48.75" thickBot="1" x14ac:dyDescent="0.3">
      <c r="A154" s="186" t="s">
        <v>602</v>
      </c>
      <c r="B154" s="125" t="s">
        <v>472</v>
      </c>
      <c r="C154" s="125" t="s">
        <v>473</v>
      </c>
      <c r="D154" s="125" t="s">
        <v>474</v>
      </c>
      <c r="E154" s="125" t="s">
        <v>473</v>
      </c>
      <c r="F154" s="125" t="s">
        <v>475</v>
      </c>
      <c r="G154" s="216" t="s">
        <v>476</v>
      </c>
    </row>
    <row r="155" spans="1:7" ht="24" x14ac:dyDescent="0.25">
      <c r="A155" s="187" t="s">
        <v>730</v>
      </c>
      <c r="B155" s="188" t="s">
        <v>541</v>
      </c>
      <c r="C155" s="189"/>
      <c r="D155" s="190">
        <v>1982741</v>
      </c>
      <c r="E155" s="190">
        <v>1982741</v>
      </c>
      <c r="F155" s="190">
        <v>0</v>
      </c>
      <c r="G155" s="191"/>
    </row>
    <row r="156" spans="1:7" ht="36" x14ac:dyDescent="0.25">
      <c r="A156" s="137" t="s">
        <v>542</v>
      </c>
      <c r="B156" s="139" t="s">
        <v>543</v>
      </c>
      <c r="C156" s="139" t="s">
        <v>94</v>
      </c>
      <c r="D156" s="135">
        <v>1961414</v>
      </c>
      <c r="E156" s="135">
        <v>1961414</v>
      </c>
      <c r="F156" s="135">
        <v>0</v>
      </c>
      <c r="G156" s="192"/>
    </row>
    <row r="157" spans="1:7" ht="372" x14ac:dyDescent="0.25">
      <c r="A157" s="137" t="s">
        <v>544</v>
      </c>
      <c r="B157" s="139" t="s">
        <v>545</v>
      </c>
      <c r="C157" s="139" t="s">
        <v>603</v>
      </c>
      <c r="D157" s="135">
        <v>21327</v>
      </c>
      <c r="E157" s="149">
        <v>21327</v>
      </c>
      <c r="F157" s="135">
        <v>0</v>
      </c>
      <c r="G157" s="140" t="s">
        <v>728</v>
      </c>
    </row>
    <row r="158" spans="1:7" x14ac:dyDescent="0.25">
      <c r="A158" s="150"/>
      <c r="B158" s="142"/>
      <c r="C158" s="193"/>
      <c r="D158" s="143"/>
      <c r="E158" s="143"/>
      <c r="F158" s="144"/>
      <c r="G158" s="194"/>
    </row>
    <row r="159" spans="1:7" ht="120" x14ac:dyDescent="0.25">
      <c r="A159" s="176" t="s">
        <v>652</v>
      </c>
      <c r="B159" s="195" t="s">
        <v>547</v>
      </c>
      <c r="C159" s="129"/>
      <c r="D159" s="130">
        <v>1700488</v>
      </c>
      <c r="E159" s="130">
        <v>1700488</v>
      </c>
      <c r="F159" s="130">
        <v>0</v>
      </c>
      <c r="G159" s="196" t="s">
        <v>742</v>
      </c>
    </row>
    <row r="160" spans="1:7" ht="36" x14ac:dyDescent="0.25">
      <c r="A160" s="132" t="s">
        <v>548</v>
      </c>
      <c r="B160" s="139" t="s">
        <v>549</v>
      </c>
      <c r="C160" s="139" t="s">
        <v>96</v>
      </c>
      <c r="D160" s="135">
        <v>551753</v>
      </c>
      <c r="E160" s="135">
        <v>551753</v>
      </c>
      <c r="F160" s="135">
        <v>0</v>
      </c>
      <c r="G160" s="140" t="s">
        <v>604</v>
      </c>
    </row>
    <row r="161" spans="1:7" ht="108" x14ac:dyDescent="0.25">
      <c r="A161" s="137" t="s">
        <v>551</v>
      </c>
      <c r="B161" s="134" t="s">
        <v>552</v>
      </c>
      <c r="C161" s="139" t="s">
        <v>553</v>
      </c>
      <c r="D161" s="135">
        <v>541614</v>
      </c>
      <c r="E161" s="135">
        <v>541614</v>
      </c>
      <c r="F161" s="135">
        <v>0</v>
      </c>
      <c r="G161" s="140" t="s">
        <v>729</v>
      </c>
    </row>
    <row r="162" spans="1:7" x14ac:dyDescent="0.25">
      <c r="A162" s="137" t="s">
        <v>554</v>
      </c>
      <c r="B162" s="134" t="s">
        <v>555</v>
      </c>
      <c r="C162" s="139" t="s">
        <v>605</v>
      </c>
      <c r="D162" s="135">
        <v>410522</v>
      </c>
      <c r="E162" s="135">
        <v>410522</v>
      </c>
      <c r="F162" s="135">
        <v>0</v>
      </c>
      <c r="G162" s="197"/>
    </row>
    <row r="163" spans="1:7" ht="240" x14ac:dyDescent="0.25">
      <c r="A163" s="137" t="s">
        <v>557</v>
      </c>
      <c r="B163" s="134" t="s">
        <v>558</v>
      </c>
      <c r="C163" s="139" t="s">
        <v>559</v>
      </c>
      <c r="D163" s="135">
        <v>174094</v>
      </c>
      <c r="E163" s="149">
        <v>174094</v>
      </c>
      <c r="F163" s="149">
        <v>0</v>
      </c>
      <c r="G163" s="140" t="s">
        <v>715</v>
      </c>
    </row>
    <row r="164" spans="1:7" ht="132" x14ac:dyDescent="0.25">
      <c r="A164" s="132" t="s">
        <v>560</v>
      </c>
      <c r="B164" s="134" t="s">
        <v>561</v>
      </c>
      <c r="C164" s="139" t="s">
        <v>562</v>
      </c>
      <c r="D164" s="135">
        <v>385</v>
      </c>
      <c r="E164" s="135">
        <v>385</v>
      </c>
      <c r="F164" s="135">
        <v>0</v>
      </c>
      <c r="G164" s="140" t="s">
        <v>731</v>
      </c>
    </row>
    <row r="165" spans="1:7" ht="204" x14ac:dyDescent="0.25">
      <c r="A165" s="132" t="s">
        <v>563</v>
      </c>
      <c r="B165" s="134" t="s">
        <v>564</v>
      </c>
      <c r="C165" s="139" t="s">
        <v>559</v>
      </c>
      <c r="D165" s="135">
        <v>7126</v>
      </c>
      <c r="E165" s="135">
        <v>7126</v>
      </c>
      <c r="F165" s="135">
        <v>0</v>
      </c>
      <c r="G165" s="140" t="s">
        <v>732</v>
      </c>
    </row>
    <row r="166" spans="1:7" ht="144" x14ac:dyDescent="0.25">
      <c r="A166" s="132" t="s">
        <v>565</v>
      </c>
      <c r="B166" s="134" t="s">
        <v>566</v>
      </c>
      <c r="C166" s="139" t="s">
        <v>562</v>
      </c>
      <c r="D166" s="135">
        <v>14994</v>
      </c>
      <c r="E166" s="135">
        <v>14994</v>
      </c>
      <c r="F166" s="135">
        <v>0</v>
      </c>
      <c r="G166" s="140" t="s">
        <v>716</v>
      </c>
    </row>
    <row r="167" spans="1:7" x14ac:dyDescent="0.25">
      <c r="A167" s="150"/>
      <c r="B167" s="142"/>
      <c r="C167" s="193"/>
      <c r="D167" s="143"/>
      <c r="E167" s="143"/>
      <c r="F167" s="144"/>
      <c r="G167" s="194"/>
    </row>
    <row r="168" spans="1:7" ht="192" x14ac:dyDescent="0.25">
      <c r="A168" s="127" t="s">
        <v>567</v>
      </c>
      <c r="B168" s="195" t="s">
        <v>568</v>
      </c>
      <c r="C168" s="129" t="s">
        <v>637</v>
      </c>
      <c r="D168" s="130">
        <v>33377</v>
      </c>
      <c r="E168" s="130">
        <v>33377</v>
      </c>
      <c r="F168" s="130">
        <v>0</v>
      </c>
      <c r="G168" s="196" t="s">
        <v>717</v>
      </c>
    </row>
    <row r="169" spans="1:7" x14ac:dyDescent="0.25">
      <c r="A169" s="150"/>
      <c r="B169" s="142"/>
      <c r="C169" s="193"/>
      <c r="D169" s="143"/>
      <c r="E169" s="143"/>
      <c r="F169" s="143"/>
      <c r="G169" s="194"/>
    </row>
    <row r="170" spans="1:7" ht="204" x14ac:dyDescent="0.25">
      <c r="A170" s="127" t="s">
        <v>570</v>
      </c>
      <c r="B170" s="195" t="s">
        <v>571</v>
      </c>
      <c r="C170" s="129" t="s">
        <v>606</v>
      </c>
      <c r="D170" s="130">
        <v>57420</v>
      </c>
      <c r="E170" s="130">
        <v>57420</v>
      </c>
      <c r="F170" s="130">
        <v>0</v>
      </c>
      <c r="G170" s="196" t="s">
        <v>718</v>
      </c>
    </row>
    <row r="171" spans="1:7" x14ac:dyDescent="0.25">
      <c r="A171" s="150"/>
      <c r="B171" s="142"/>
      <c r="C171" s="193"/>
      <c r="D171" s="143"/>
      <c r="E171" s="143"/>
      <c r="F171" s="144"/>
      <c r="G171" s="194"/>
    </row>
    <row r="172" spans="1:7" ht="36" x14ac:dyDescent="0.25">
      <c r="A172" s="176" t="s">
        <v>572</v>
      </c>
      <c r="B172" s="195" t="s">
        <v>607</v>
      </c>
      <c r="C172" s="129"/>
      <c r="D172" s="130">
        <v>128</v>
      </c>
      <c r="E172" s="130">
        <v>128</v>
      </c>
      <c r="F172" s="130">
        <v>0</v>
      </c>
      <c r="G172" s="196" t="s">
        <v>608</v>
      </c>
    </row>
    <row r="173" spans="1:7" x14ac:dyDescent="0.25">
      <c r="A173" s="150"/>
      <c r="B173" s="142"/>
      <c r="C173" s="193"/>
      <c r="D173" s="143"/>
      <c r="E173" s="143"/>
      <c r="F173" s="144"/>
      <c r="G173" s="194"/>
    </row>
    <row r="174" spans="1:7" x14ac:dyDescent="0.25">
      <c r="A174" s="127" t="s">
        <v>575</v>
      </c>
      <c r="B174" s="195" t="s">
        <v>576</v>
      </c>
      <c r="C174" s="129"/>
      <c r="D174" s="130">
        <v>2016118</v>
      </c>
      <c r="E174" s="130">
        <v>2016118</v>
      </c>
      <c r="F174" s="130">
        <v>0</v>
      </c>
      <c r="G174" s="201"/>
    </row>
    <row r="175" spans="1:7" x14ac:dyDescent="0.25">
      <c r="A175" s="202"/>
      <c r="B175" s="142"/>
      <c r="C175" s="193"/>
      <c r="D175" s="198"/>
      <c r="E175" s="198"/>
      <c r="F175" s="199"/>
      <c r="G175" s="200"/>
    </row>
    <row r="176" spans="1:7" x14ac:dyDescent="0.25">
      <c r="A176" s="127" t="s">
        <v>577</v>
      </c>
      <c r="B176" s="195" t="s">
        <v>578</v>
      </c>
      <c r="C176" s="129"/>
      <c r="D176" s="130">
        <v>1758036</v>
      </c>
      <c r="E176" s="130">
        <v>1758036</v>
      </c>
      <c r="F176" s="130">
        <v>0</v>
      </c>
      <c r="G176" s="201"/>
    </row>
    <row r="177" spans="1:7" x14ac:dyDescent="0.25">
      <c r="A177" s="150"/>
      <c r="B177" s="142"/>
      <c r="C177" s="193"/>
      <c r="D177" s="143"/>
      <c r="E177" s="143"/>
      <c r="F177" s="144"/>
      <c r="G177" s="194"/>
    </row>
    <row r="178" spans="1:7" ht="24" x14ac:dyDescent="0.25">
      <c r="A178" s="176" t="s">
        <v>579</v>
      </c>
      <c r="B178" s="195" t="s">
        <v>580</v>
      </c>
      <c r="C178" s="129"/>
      <c r="D178" s="130">
        <v>258082</v>
      </c>
      <c r="E178" s="130">
        <v>258082</v>
      </c>
      <c r="F178" s="130">
        <v>0</v>
      </c>
      <c r="G178" s="203"/>
    </row>
    <row r="179" spans="1:7" x14ac:dyDescent="0.25">
      <c r="A179" s="150"/>
      <c r="B179" s="142"/>
      <c r="C179" s="193"/>
      <c r="D179" s="143"/>
      <c r="E179" s="143"/>
      <c r="F179" s="144"/>
      <c r="G179" s="194"/>
    </row>
    <row r="180" spans="1:7" x14ac:dyDescent="0.25">
      <c r="A180" s="127" t="s">
        <v>581</v>
      </c>
      <c r="B180" s="195" t="s">
        <v>582</v>
      </c>
      <c r="C180" s="129"/>
      <c r="D180" s="130">
        <v>18894</v>
      </c>
      <c r="E180" s="130">
        <v>18894</v>
      </c>
      <c r="F180" s="130">
        <v>0</v>
      </c>
      <c r="G180" s="203"/>
    </row>
    <row r="181" spans="1:7" x14ac:dyDescent="0.25">
      <c r="A181" s="150"/>
      <c r="B181" s="142"/>
      <c r="C181" s="193"/>
      <c r="D181" s="143"/>
      <c r="E181" s="143"/>
      <c r="F181" s="144"/>
      <c r="G181" s="194"/>
    </row>
    <row r="182" spans="1:7" ht="24.75" thickBot="1" x14ac:dyDescent="0.3">
      <c r="A182" s="208" t="s">
        <v>583</v>
      </c>
      <c r="B182" s="204" t="s">
        <v>584</v>
      </c>
      <c r="C182" s="205"/>
      <c r="D182" s="206">
        <v>239188</v>
      </c>
      <c r="E182" s="206">
        <v>239188</v>
      </c>
      <c r="F182" s="206">
        <v>0</v>
      </c>
      <c r="G182" s="207"/>
    </row>
    <row r="183" spans="1:7" x14ac:dyDescent="0.25">
      <c r="A183" s="237"/>
      <c r="B183" s="237"/>
      <c r="C183" s="237"/>
      <c r="D183" s="237"/>
      <c r="E183" s="237"/>
      <c r="F183" s="237"/>
      <c r="G183" s="237"/>
    </row>
    <row r="184" spans="1:7" x14ac:dyDescent="0.25">
      <c r="A184" s="237"/>
      <c r="B184" s="237"/>
      <c r="C184" s="237"/>
      <c r="D184" s="237"/>
      <c r="E184" s="237"/>
      <c r="F184" s="237"/>
      <c r="G184" s="237"/>
    </row>
    <row r="185" spans="1:7" x14ac:dyDescent="0.25">
      <c r="A185" s="237"/>
      <c r="B185" s="237"/>
      <c r="C185" s="237"/>
      <c r="D185" s="237"/>
      <c r="E185" s="237"/>
      <c r="F185" s="237"/>
      <c r="G185" s="237"/>
    </row>
    <row r="186" spans="1:7" ht="15.75" x14ac:dyDescent="0.25">
      <c r="A186" s="175" t="s">
        <v>609</v>
      </c>
      <c r="B186" s="122"/>
      <c r="C186" s="177"/>
      <c r="D186" s="179"/>
      <c r="E186" s="179"/>
      <c r="F186" s="120"/>
      <c r="G186" s="120"/>
    </row>
    <row r="187" spans="1:7" x14ac:dyDescent="0.25">
      <c r="A187" s="122"/>
      <c r="B187" s="122"/>
      <c r="C187" s="177"/>
      <c r="D187" s="179"/>
      <c r="E187" s="179"/>
      <c r="F187" s="120"/>
      <c r="G187" s="120"/>
    </row>
    <row r="188" spans="1:7" x14ac:dyDescent="0.25">
      <c r="A188" s="522" t="s">
        <v>538</v>
      </c>
      <c r="B188" s="522"/>
      <c r="C188" s="522"/>
      <c r="D188" s="522"/>
      <c r="E188" s="522"/>
      <c r="F188" s="522"/>
      <c r="G188" s="522"/>
    </row>
    <row r="189" spans="1:7" ht="15.75" thickBot="1" x14ac:dyDescent="0.3">
      <c r="A189" s="180"/>
      <c r="B189" s="180"/>
      <c r="C189" s="181"/>
      <c r="D189" s="183"/>
      <c r="E189" s="183"/>
      <c r="F189" s="184"/>
      <c r="G189" s="185"/>
    </row>
    <row r="190" spans="1:7" ht="36.75" thickBot="1" x14ac:dyDescent="0.3">
      <c r="A190" s="217" t="s">
        <v>610</v>
      </c>
      <c r="B190" s="218"/>
      <c r="C190" s="219" t="s">
        <v>257</v>
      </c>
      <c r="D190" s="220" t="s">
        <v>611</v>
      </c>
      <c r="E190" s="220" t="s">
        <v>612</v>
      </c>
      <c r="F190" s="220" t="s">
        <v>613</v>
      </c>
      <c r="G190" s="216" t="s">
        <v>476</v>
      </c>
    </row>
    <row r="191" spans="1:7" ht="24" x14ac:dyDescent="0.25">
      <c r="A191" s="221" t="s">
        <v>614</v>
      </c>
      <c r="B191" s="222"/>
      <c r="C191" s="164" t="s">
        <v>477</v>
      </c>
      <c r="D191" s="166">
        <f>SUM(D192:D196)</f>
        <v>5310891.29</v>
      </c>
      <c r="E191" s="166">
        <f>SUM(E192:E196)</f>
        <v>5310859</v>
      </c>
      <c r="F191" s="166">
        <f>+E191-D191</f>
        <v>-32.290000000037253</v>
      </c>
      <c r="G191" s="223"/>
    </row>
    <row r="192" spans="1:7" x14ac:dyDescent="0.25">
      <c r="A192" s="505" t="s">
        <v>479</v>
      </c>
      <c r="B192" s="506"/>
      <c r="C192" s="139" t="s">
        <v>480</v>
      </c>
      <c r="D192" s="135">
        <v>53727</v>
      </c>
      <c r="E192" s="135">
        <v>53727</v>
      </c>
      <c r="F192" s="135">
        <f t="shared" ref="F192:F196" si="2">+E192-D192</f>
        <v>0</v>
      </c>
      <c r="G192" s="209"/>
    </row>
    <row r="193" spans="1:7" x14ac:dyDescent="0.25">
      <c r="A193" s="507" t="s">
        <v>482</v>
      </c>
      <c r="B193" s="508"/>
      <c r="C193" s="139" t="s">
        <v>483</v>
      </c>
      <c r="D193" s="135">
        <v>5111237</v>
      </c>
      <c r="E193" s="135">
        <v>5111237</v>
      </c>
      <c r="F193" s="135">
        <f t="shared" si="2"/>
        <v>0</v>
      </c>
      <c r="G193" s="209"/>
    </row>
    <row r="194" spans="1:7" ht="48" x14ac:dyDescent="0.25">
      <c r="A194" s="507" t="s">
        <v>485</v>
      </c>
      <c r="B194" s="508"/>
      <c r="C194" s="134" t="s">
        <v>486</v>
      </c>
      <c r="D194" s="135">
        <v>20074</v>
      </c>
      <c r="E194" s="135">
        <v>20189</v>
      </c>
      <c r="F194" s="135">
        <f t="shared" si="2"/>
        <v>115</v>
      </c>
      <c r="G194" s="140" t="s">
        <v>638</v>
      </c>
    </row>
    <row r="195" spans="1:7" ht="24" x14ac:dyDescent="0.25">
      <c r="A195" s="505" t="s">
        <v>487</v>
      </c>
      <c r="B195" s="506"/>
      <c r="C195" s="134" t="s">
        <v>488</v>
      </c>
      <c r="D195" s="135">
        <v>147.29</v>
      </c>
      <c r="E195" s="135">
        <v>0</v>
      </c>
      <c r="F195" s="135">
        <f t="shared" si="2"/>
        <v>-147.29</v>
      </c>
      <c r="G195" s="140" t="s">
        <v>615</v>
      </c>
    </row>
    <row r="196" spans="1:7" x14ac:dyDescent="0.25">
      <c r="A196" s="505" t="s">
        <v>489</v>
      </c>
      <c r="B196" s="506"/>
      <c r="C196" s="134" t="s">
        <v>490</v>
      </c>
      <c r="D196" s="135">
        <v>125706</v>
      </c>
      <c r="E196" s="135">
        <v>125706</v>
      </c>
      <c r="F196" s="135">
        <f t="shared" si="2"/>
        <v>0</v>
      </c>
      <c r="G196" s="209"/>
    </row>
    <row r="197" spans="1:7" x14ac:dyDescent="0.25">
      <c r="A197" s="150"/>
      <c r="B197" s="224"/>
      <c r="C197" s="142"/>
      <c r="D197" s="143"/>
      <c r="E197" s="143"/>
      <c r="F197" s="144"/>
      <c r="G197" s="194"/>
    </row>
    <row r="198" spans="1:7" x14ac:dyDescent="0.25">
      <c r="A198" s="503" t="s">
        <v>492</v>
      </c>
      <c r="B198" s="504"/>
      <c r="C198" s="195" t="s">
        <v>493</v>
      </c>
      <c r="D198" s="130">
        <f>SUM(D199:D202)+1</f>
        <v>332776</v>
      </c>
      <c r="E198" s="130">
        <f>SUM(E199:E202)</f>
        <v>332777</v>
      </c>
      <c r="F198" s="130">
        <f t="shared" ref="F198:F202" si="3">+E198-D198</f>
        <v>1</v>
      </c>
      <c r="G198" s="203"/>
    </row>
    <row r="199" spans="1:7" x14ac:dyDescent="0.25">
      <c r="A199" s="505" t="s">
        <v>494</v>
      </c>
      <c r="B199" s="506"/>
      <c r="C199" s="139" t="s">
        <v>495</v>
      </c>
      <c r="D199" s="135">
        <v>25447</v>
      </c>
      <c r="E199" s="135">
        <v>25447</v>
      </c>
      <c r="F199" s="135">
        <f t="shared" si="3"/>
        <v>0</v>
      </c>
      <c r="G199" s="209"/>
    </row>
    <row r="200" spans="1:7" ht="48" x14ac:dyDescent="0.25">
      <c r="A200" s="507" t="s">
        <v>497</v>
      </c>
      <c r="B200" s="508"/>
      <c r="C200" s="134" t="s">
        <v>498</v>
      </c>
      <c r="D200" s="135">
        <v>45442</v>
      </c>
      <c r="E200" s="135">
        <v>45047</v>
      </c>
      <c r="F200" s="135">
        <f>+E200-D200</f>
        <v>-395</v>
      </c>
      <c r="G200" s="140" t="s">
        <v>616</v>
      </c>
    </row>
    <row r="201" spans="1:7" ht="48" x14ac:dyDescent="0.25">
      <c r="A201" s="505" t="s">
        <v>499</v>
      </c>
      <c r="B201" s="506"/>
      <c r="C201" s="134" t="s">
        <v>500</v>
      </c>
      <c r="D201" s="135">
        <v>44</v>
      </c>
      <c r="E201" s="135">
        <v>441</v>
      </c>
      <c r="F201" s="135">
        <f t="shared" si="3"/>
        <v>397</v>
      </c>
      <c r="G201" s="140" t="s">
        <v>617</v>
      </c>
    </row>
    <row r="202" spans="1:7" x14ac:dyDescent="0.25">
      <c r="A202" s="505" t="s">
        <v>501</v>
      </c>
      <c r="B202" s="506"/>
      <c r="C202" s="134" t="s">
        <v>502</v>
      </c>
      <c r="D202" s="135">
        <v>261842</v>
      </c>
      <c r="E202" s="135">
        <v>261842</v>
      </c>
      <c r="F202" s="135">
        <f t="shared" si="3"/>
        <v>0</v>
      </c>
      <c r="G202" s="209"/>
    </row>
    <row r="203" spans="1:7" x14ac:dyDescent="0.25">
      <c r="A203" s="150"/>
      <c r="B203" s="224"/>
      <c r="C203" s="142"/>
      <c r="D203" s="143"/>
      <c r="E203" s="143"/>
      <c r="F203" s="144"/>
      <c r="G203" s="194"/>
    </row>
    <row r="204" spans="1:7" ht="24" x14ac:dyDescent="0.25">
      <c r="A204" s="503" t="s">
        <v>505</v>
      </c>
      <c r="B204" s="504"/>
      <c r="C204" s="195" t="s">
        <v>506</v>
      </c>
      <c r="D204" s="130">
        <v>25278</v>
      </c>
      <c r="E204" s="130">
        <v>25309</v>
      </c>
      <c r="F204" s="130">
        <f t="shared" ref="F204" si="4">+E204-D204</f>
        <v>31</v>
      </c>
      <c r="G204" s="196" t="s">
        <v>618</v>
      </c>
    </row>
    <row r="205" spans="1:7" ht="15.75" thickBot="1" x14ac:dyDescent="0.3">
      <c r="A205" s="513" t="s">
        <v>507</v>
      </c>
      <c r="B205" s="514"/>
      <c r="C205" s="226"/>
      <c r="D205" s="227">
        <f>+D191+D198+D204</f>
        <v>5668945.29</v>
      </c>
      <c r="E205" s="227">
        <f>+E191+E198+E204</f>
        <v>5668945</v>
      </c>
      <c r="F205" s="227">
        <f>+E205-D205</f>
        <v>-0.2900000000372529</v>
      </c>
      <c r="G205" s="228"/>
    </row>
    <row r="206" spans="1:7" ht="15.75" thickBot="1" x14ac:dyDescent="0.3">
      <c r="A206" s="229"/>
      <c r="B206" s="230"/>
      <c r="C206" s="231"/>
      <c r="D206" s="232"/>
      <c r="E206" s="232"/>
      <c r="F206" s="233"/>
      <c r="G206" s="234"/>
    </row>
    <row r="207" spans="1:7" x14ac:dyDescent="0.25">
      <c r="A207" s="517" t="s">
        <v>508</v>
      </c>
      <c r="B207" s="518"/>
      <c r="C207" s="164" t="s">
        <v>509</v>
      </c>
      <c r="D207" s="166">
        <v>2758533</v>
      </c>
      <c r="E207" s="166">
        <v>2758533</v>
      </c>
      <c r="F207" s="166">
        <f>+E207-D207</f>
        <v>0</v>
      </c>
      <c r="G207" s="223"/>
    </row>
    <row r="208" spans="1:7" x14ac:dyDescent="0.25">
      <c r="A208" s="515"/>
      <c r="B208" s="516"/>
      <c r="C208" s="235"/>
      <c r="D208" s="135"/>
      <c r="E208" s="135"/>
      <c r="F208" s="236"/>
      <c r="G208" s="209"/>
    </row>
    <row r="209" spans="1:7" ht="36" x14ac:dyDescent="0.25">
      <c r="A209" s="503" t="s">
        <v>511</v>
      </c>
      <c r="B209" s="504"/>
      <c r="C209" s="195" t="s">
        <v>512</v>
      </c>
      <c r="D209" s="130">
        <v>77312</v>
      </c>
      <c r="E209" s="130">
        <v>127788</v>
      </c>
      <c r="F209" s="130">
        <f>+E209-D209</f>
        <v>50476</v>
      </c>
      <c r="G209" s="196" t="s">
        <v>619</v>
      </c>
    </row>
    <row r="210" spans="1:7" x14ac:dyDescent="0.25">
      <c r="A210" s="515"/>
      <c r="B210" s="516"/>
      <c r="C210" s="235"/>
      <c r="D210" s="135"/>
      <c r="E210" s="135"/>
      <c r="F210" s="236"/>
      <c r="G210" s="209"/>
    </row>
    <row r="211" spans="1:7" x14ac:dyDescent="0.25">
      <c r="A211" s="127" t="s">
        <v>640</v>
      </c>
      <c r="B211" s="225"/>
      <c r="C211" s="195" t="s">
        <v>514</v>
      </c>
      <c r="D211" s="130">
        <f>SUM(D212:D215)</f>
        <v>2284143</v>
      </c>
      <c r="E211" s="130">
        <f>SUM(E212:E215)</f>
        <v>2281608</v>
      </c>
      <c r="F211" s="130">
        <f t="shared" ref="F211:F215" si="5">+E211-D211</f>
        <v>-2535</v>
      </c>
      <c r="G211" s="203"/>
    </row>
    <row r="212" spans="1:7" x14ac:dyDescent="0.25">
      <c r="A212" s="505" t="s">
        <v>515</v>
      </c>
      <c r="B212" s="506"/>
      <c r="C212" s="134" t="s">
        <v>516</v>
      </c>
      <c r="D212" s="135">
        <v>2207885</v>
      </c>
      <c r="E212" s="135">
        <v>2207885</v>
      </c>
      <c r="F212" s="135">
        <f t="shared" si="5"/>
        <v>0</v>
      </c>
      <c r="G212" s="209"/>
    </row>
    <row r="213" spans="1:7" ht="36" x14ac:dyDescent="0.25">
      <c r="A213" s="505" t="s">
        <v>517</v>
      </c>
      <c r="B213" s="506"/>
      <c r="C213" s="134" t="s">
        <v>518</v>
      </c>
      <c r="D213" s="135">
        <v>7616</v>
      </c>
      <c r="E213" s="135">
        <v>5162</v>
      </c>
      <c r="F213" s="135">
        <f t="shared" si="5"/>
        <v>-2454</v>
      </c>
      <c r="G213" s="140" t="s">
        <v>620</v>
      </c>
    </row>
    <row r="214" spans="1:7" x14ac:dyDescent="0.25">
      <c r="A214" s="505" t="s">
        <v>519</v>
      </c>
      <c r="B214" s="506"/>
      <c r="C214" s="134" t="s">
        <v>520</v>
      </c>
      <c r="D214" s="135">
        <v>68561</v>
      </c>
      <c r="E214" s="135">
        <v>68561</v>
      </c>
      <c r="F214" s="135">
        <f t="shared" si="5"/>
        <v>0</v>
      </c>
      <c r="G214" s="209"/>
    </row>
    <row r="215" spans="1:7" ht="24" x14ac:dyDescent="0.25">
      <c r="A215" s="505" t="s">
        <v>621</v>
      </c>
      <c r="B215" s="506"/>
      <c r="C215" s="134" t="s">
        <v>522</v>
      </c>
      <c r="D215" s="135">
        <v>81</v>
      </c>
      <c r="E215" s="135">
        <v>0</v>
      </c>
      <c r="F215" s="135">
        <f t="shared" si="5"/>
        <v>-81</v>
      </c>
      <c r="G215" s="140" t="s">
        <v>622</v>
      </c>
    </row>
    <row r="216" spans="1:7" x14ac:dyDescent="0.25">
      <c r="A216" s="150"/>
      <c r="B216" s="224"/>
      <c r="C216" s="142"/>
      <c r="D216" s="143"/>
      <c r="E216" s="143"/>
      <c r="F216" s="144"/>
      <c r="G216" s="194"/>
    </row>
    <row r="217" spans="1:7" ht="24" customHeight="1" x14ac:dyDescent="0.25">
      <c r="A217" s="511" t="s">
        <v>523</v>
      </c>
      <c r="B217" s="512"/>
      <c r="C217" s="195" t="s">
        <v>524</v>
      </c>
      <c r="D217" s="130">
        <f>SUM(D218:D223)</f>
        <v>425783</v>
      </c>
      <c r="E217" s="130">
        <f>SUM(E218:E223)</f>
        <v>424603</v>
      </c>
      <c r="F217" s="130">
        <f t="shared" ref="F217:F225" si="6">+E217-D217</f>
        <v>-1180</v>
      </c>
      <c r="G217" s="203"/>
    </row>
    <row r="218" spans="1:7" ht="36" x14ac:dyDescent="0.25">
      <c r="A218" s="505" t="s">
        <v>515</v>
      </c>
      <c r="B218" s="506"/>
      <c r="C218" s="134" t="s">
        <v>525</v>
      </c>
      <c r="D218" s="135">
        <v>227314</v>
      </c>
      <c r="E218" s="135">
        <v>227247</v>
      </c>
      <c r="F218" s="135">
        <f t="shared" si="6"/>
        <v>-67</v>
      </c>
      <c r="G218" s="140" t="s">
        <v>623</v>
      </c>
    </row>
    <row r="219" spans="1:7" x14ac:dyDescent="0.25">
      <c r="A219" s="505" t="s">
        <v>526</v>
      </c>
      <c r="B219" s="506"/>
      <c r="C219" s="139" t="s">
        <v>527</v>
      </c>
      <c r="D219" s="135">
        <v>38933</v>
      </c>
      <c r="E219" s="135">
        <v>38933</v>
      </c>
      <c r="F219" s="135">
        <f t="shared" si="6"/>
        <v>0</v>
      </c>
      <c r="G219" s="209"/>
    </row>
    <row r="220" spans="1:7" ht="48" x14ac:dyDescent="0.25">
      <c r="A220" s="507" t="s">
        <v>528</v>
      </c>
      <c r="B220" s="508"/>
      <c r="C220" s="139" t="s">
        <v>639</v>
      </c>
      <c r="D220" s="135">
        <v>116693</v>
      </c>
      <c r="E220" s="135">
        <v>112890</v>
      </c>
      <c r="F220" s="135">
        <f t="shared" si="6"/>
        <v>-3803</v>
      </c>
      <c r="G220" s="140" t="s">
        <v>693</v>
      </c>
    </row>
    <row r="221" spans="1:7" ht="48" x14ac:dyDescent="0.25">
      <c r="A221" s="505" t="s">
        <v>529</v>
      </c>
      <c r="B221" s="506"/>
      <c r="C221" s="139" t="s">
        <v>530</v>
      </c>
      <c r="D221" s="135">
        <v>28396</v>
      </c>
      <c r="E221" s="135">
        <v>28375</v>
      </c>
      <c r="F221" s="135">
        <f t="shared" si="6"/>
        <v>-21</v>
      </c>
      <c r="G221" s="140" t="s">
        <v>624</v>
      </c>
    </row>
    <row r="222" spans="1:7" ht="36" x14ac:dyDescent="0.25">
      <c r="A222" s="505" t="s">
        <v>531</v>
      </c>
      <c r="B222" s="506"/>
      <c r="C222" s="139" t="s">
        <v>532</v>
      </c>
      <c r="D222" s="135">
        <v>11757</v>
      </c>
      <c r="E222" s="135">
        <v>11769</v>
      </c>
      <c r="F222" s="135">
        <f t="shared" si="6"/>
        <v>12</v>
      </c>
      <c r="G222" s="140" t="s">
        <v>625</v>
      </c>
    </row>
    <row r="223" spans="1:7" ht="84" x14ac:dyDescent="0.25">
      <c r="A223" s="505" t="s">
        <v>533</v>
      </c>
      <c r="B223" s="506"/>
      <c r="C223" s="139" t="s">
        <v>641</v>
      </c>
      <c r="D223" s="135">
        <v>2690</v>
      </c>
      <c r="E223" s="135">
        <v>5389</v>
      </c>
      <c r="F223" s="135">
        <f t="shared" si="6"/>
        <v>2699</v>
      </c>
      <c r="G223" s="140" t="s">
        <v>694</v>
      </c>
    </row>
    <row r="224" spans="1:7" x14ac:dyDescent="0.25">
      <c r="A224" s="150"/>
      <c r="B224" s="224"/>
      <c r="C224" s="142"/>
      <c r="D224" s="143"/>
      <c r="E224" s="143"/>
      <c r="F224" s="144"/>
      <c r="G224" s="194"/>
    </row>
    <row r="225" spans="1:7" ht="120" x14ac:dyDescent="0.25">
      <c r="A225" s="503" t="s">
        <v>534</v>
      </c>
      <c r="B225" s="504"/>
      <c r="C225" s="129" t="s">
        <v>535</v>
      </c>
      <c r="D225" s="130">
        <v>123173</v>
      </c>
      <c r="E225" s="130">
        <v>76413</v>
      </c>
      <c r="F225" s="130">
        <f t="shared" si="6"/>
        <v>-46760</v>
      </c>
      <c r="G225" s="196" t="s">
        <v>695</v>
      </c>
    </row>
    <row r="226" spans="1:7" ht="15.75" thickBot="1" x14ac:dyDescent="0.3">
      <c r="A226" s="513" t="s">
        <v>536</v>
      </c>
      <c r="B226" s="514"/>
      <c r="C226" s="226"/>
      <c r="D226" s="227">
        <f>+D207+D209+D211+D217+D225+1</f>
        <v>5668945</v>
      </c>
      <c r="E226" s="227">
        <f>+E207+E209+E211+E217+E225</f>
        <v>5668945</v>
      </c>
      <c r="F226" s="227">
        <f>+E226-D226</f>
        <v>0</v>
      </c>
      <c r="G226" s="228"/>
    </row>
    <row r="227" spans="1:7" x14ac:dyDescent="0.25">
      <c r="A227" s="237"/>
      <c r="B227" s="237"/>
      <c r="C227" s="237"/>
      <c r="D227" s="237"/>
      <c r="E227" s="237"/>
      <c r="F227" s="237"/>
      <c r="G227" s="237"/>
    </row>
    <row r="228" spans="1:7" x14ac:dyDescent="0.25">
      <c r="A228" s="237"/>
      <c r="B228" s="237"/>
      <c r="C228" s="237"/>
      <c r="D228" s="237"/>
      <c r="E228" s="237"/>
      <c r="F228" s="237"/>
      <c r="G228" s="237"/>
    </row>
    <row r="229" spans="1:7" x14ac:dyDescent="0.25">
      <c r="A229" s="237"/>
      <c r="B229" s="237"/>
      <c r="C229" s="237"/>
      <c r="D229" s="237"/>
      <c r="E229" s="237"/>
      <c r="F229" s="237"/>
      <c r="G229" s="237"/>
    </row>
    <row r="230" spans="1:7" ht="15.75" x14ac:dyDescent="0.25">
      <c r="A230" s="175" t="s">
        <v>626</v>
      </c>
      <c r="B230" s="122"/>
      <c r="C230" s="177"/>
      <c r="D230" s="179"/>
      <c r="E230" s="179"/>
      <c r="F230" s="120"/>
      <c r="G230" s="120"/>
    </row>
    <row r="231" spans="1:7" x14ac:dyDescent="0.25">
      <c r="A231" s="122"/>
      <c r="B231" s="122"/>
      <c r="C231" s="177"/>
      <c r="D231" s="179"/>
      <c r="E231" s="179"/>
      <c r="F231" s="120"/>
      <c r="G231" s="120"/>
    </row>
    <row r="232" spans="1:7" x14ac:dyDescent="0.25">
      <c r="A232" s="499" t="s">
        <v>538</v>
      </c>
      <c r="B232" s="499"/>
      <c r="C232" s="499"/>
      <c r="D232" s="499"/>
      <c r="E232" s="499"/>
      <c r="F232" s="499"/>
      <c r="G232" s="499"/>
    </row>
    <row r="233" spans="1:7" ht="15.75" thickBot="1" x14ac:dyDescent="0.3">
      <c r="A233" s="180"/>
      <c r="B233" s="180"/>
      <c r="C233" s="181"/>
      <c r="D233" s="183"/>
      <c r="E233" s="183"/>
      <c r="F233" s="184"/>
      <c r="G233" s="185"/>
    </row>
    <row r="234" spans="1:7" ht="48.75" thickBot="1" x14ac:dyDescent="0.3">
      <c r="A234" s="186" t="s">
        <v>602</v>
      </c>
      <c r="B234" s="241"/>
      <c r="C234" s="219" t="s">
        <v>257</v>
      </c>
      <c r="D234" s="220" t="s">
        <v>611</v>
      </c>
      <c r="E234" s="220" t="s">
        <v>612</v>
      </c>
      <c r="F234" s="220" t="s">
        <v>613</v>
      </c>
      <c r="G234" s="216" t="s">
        <v>476</v>
      </c>
    </row>
    <row r="235" spans="1:7" ht="24" customHeight="1" x14ac:dyDescent="0.25">
      <c r="A235" s="509" t="s">
        <v>730</v>
      </c>
      <c r="B235" s="510"/>
      <c r="C235" s="188" t="s">
        <v>541</v>
      </c>
      <c r="D235" s="190">
        <f>SUM(D236:D237)</f>
        <v>1990985</v>
      </c>
      <c r="E235" s="190">
        <f>SUM(E236:E237)</f>
        <v>1982741</v>
      </c>
      <c r="F235" s="190">
        <f>+E235-D235</f>
        <v>-8244</v>
      </c>
      <c r="G235" s="191"/>
    </row>
    <row r="236" spans="1:7" x14ac:dyDescent="0.25">
      <c r="A236" s="505" t="s">
        <v>542</v>
      </c>
      <c r="B236" s="506"/>
      <c r="C236" s="139" t="s">
        <v>627</v>
      </c>
      <c r="D236" s="135">
        <v>1961414</v>
      </c>
      <c r="E236" s="135">
        <v>1961414</v>
      </c>
      <c r="F236" s="135">
        <f>+E236-D236</f>
        <v>0</v>
      </c>
      <c r="G236" s="209"/>
    </row>
    <row r="237" spans="1:7" ht="108" x14ac:dyDescent="0.25">
      <c r="A237" s="507" t="s">
        <v>544</v>
      </c>
      <c r="B237" s="508"/>
      <c r="C237" s="139" t="s">
        <v>545</v>
      </c>
      <c r="D237" s="135">
        <v>29571</v>
      </c>
      <c r="E237" s="135">
        <v>21327</v>
      </c>
      <c r="F237" s="135">
        <f>+E237-D237</f>
        <v>-8244</v>
      </c>
      <c r="G237" s="140" t="s">
        <v>628</v>
      </c>
    </row>
    <row r="238" spans="1:7" x14ac:dyDescent="0.25">
      <c r="A238" s="150"/>
      <c r="B238" s="224"/>
      <c r="C238" s="142"/>
      <c r="D238" s="143"/>
      <c r="E238" s="143"/>
      <c r="F238" s="144"/>
      <c r="G238" s="194"/>
    </row>
    <row r="239" spans="1:7" ht="21.75" customHeight="1" x14ac:dyDescent="0.25">
      <c r="A239" s="511" t="s">
        <v>652</v>
      </c>
      <c r="B239" s="512"/>
      <c r="C239" s="195" t="s">
        <v>547</v>
      </c>
      <c r="D239" s="130">
        <f>SUM(D240:D246)</f>
        <v>1707437</v>
      </c>
      <c r="E239" s="130">
        <f>SUM(E240:E246)</f>
        <v>1700488</v>
      </c>
      <c r="F239" s="130">
        <f t="shared" ref="F239:F246" si="7">+E239-D239</f>
        <v>-6949</v>
      </c>
      <c r="G239" s="203"/>
    </row>
    <row r="240" spans="1:7" ht="48" x14ac:dyDescent="0.25">
      <c r="A240" s="505" t="s">
        <v>548</v>
      </c>
      <c r="B240" s="506"/>
      <c r="C240" s="139" t="s">
        <v>549</v>
      </c>
      <c r="D240" s="135">
        <v>552089</v>
      </c>
      <c r="E240" s="135">
        <v>551753</v>
      </c>
      <c r="F240" s="135">
        <f t="shared" si="7"/>
        <v>-336</v>
      </c>
      <c r="G240" s="238" t="s">
        <v>629</v>
      </c>
    </row>
    <row r="241" spans="1:7" ht="24" x14ac:dyDescent="0.25">
      <c r="A241" s="507" t="s">
        <v>551</v>
      </c>
      <c r="B241" s="508"/>
      <c r="C241" s="134" t="s">
        <v>552</v>
      </c>
      <c r="D241" s="135">
        <v>541715</v>
      </c>
      <c r="E241" s="135">
        <v>541614</v>
      </c>
      <c r="F241" s="135">
        <f t="shared" si="7"/>
        <v>-101</v>
      </c>
      <c r="G241" s="140" t="s">
        <v>630</v>
      </c>
    </row>
    <row r="242" spans="1:7" x14ac:dyDescent="0.25">
      <c r="A242" s="507" t="s">
        <v>554</v>
      </c>
      <c r="B242" s="508"/>
      <c r="C242" s="134" t="s">
        <v>555</v>
      </c>
      <c r="D242" s="135">
        <v>410522</v>
      </c>
      <c r="E242" s="135">
        <v>410522</v>
      </c>
      <c r="F242" s="135">
        <f t="shared" si="7"/>
        <v>0</v>
      </c>
      <c r="G242" s="140"/>
    </row>
    <row r="243" spans="1:7" ht="132" x14ac:dyDescent="0.25">
      <c r="A243" s="507" t="s">
        <v>557</v>
      </c>
      <c r="B243" s="508"/>
      <c r="C243" s="134" t="s">
        <v>558</v>
      </c>
      <c r="D243" s="135">
        <v>174687</v>
      </c>
      <c r="E243" s="135">
        <v>174094</v>
      </c>
      <c r="F243" s="135">
        <f t="shared" si="7"/>
        <v>-593</v>
      </c>
      <c r="G243" s="239" t="s">
        <v>631</v>
      </c>
    </row>
    <row r="244" spans="1:7" x14ac:dyDescent="0.25">
      <c r="A244" s="505" t="s">
        <v>560</v>
      </c>
      <c r="B244" s="506"/>
      <c r="C244" s="134" t="s">
        <v>561</v>
      </c>
      <c r="D244" s="135">
        <v>385</v>
      </c>
      <c r="E244" s="135">
        <v>385</v>
      </c>
      <c r="F244" s="135">
        <f t="shared" si="7"/>
        <v>0</v>
      </c>
      <c r="G244" s="140"/>
    </row>
    <row r="245" spans="1:7" x14ac:dyDescent="0.25">
      <c r="A245" s="505" t="s">
        <v>563</v>
      </c>
      <c r="B245" s="506"/>
      <c r="C245" s="134" t="s">
        <v>564</v>
      </c>
      <c r="D245" s="135">
        <v>7126</v>
      </c>
      <c r="E245" s="135">
        <v>7126</v>
      </c>
      <c r="F245" s="135">
        <f t="shared" si="7"/>
        <v>0</v>
      </c>
      <c r="G245" s="209"/>
    </row>
    <row r="246" spans="1:7" ht="60" x14ac:dyDescent="0.25">
      <c r="A246" s="505" t="s">
        <v>565</v>
      </c>
      <c r="B246" s="506"/>
      <c r="C246" s="134" t="s">
        <v>566</v>
      </c>
      <c r="D246" s="135">
        <v>20913</v>
      </c>
      <c r="E246" s="135">
        <v>14994</v>
      </c>
      <c r="F246" s="135">
        <f t="shared" si="7"/>
        <v>-5919</v>
      </c>
      <c r="G246" s="140" t="s">
        <v>632</v>
      </c>
    </row>
    <row r="247" spans="1:7" x14ac:dyDescent="0.25">
      <c r="A247" s="150"/>
      <c r="B247" s="224"/>
      <c r="C247" s="142"/>
      <c r="D247" s="143"/>
      <c r="E247" s="143"/>
      <c r="F247" s="144"/>
      <c r="G247" s="194"/>
    </row>
    <row r="248" spans="1:7" ht="120" x14ac:dyDescent="0.25">
      <c r="A248" s="503" t="s">
        <v>567</v>
      </c>
      <c r="B248" s="504"/>
      <c r="C248" s="195" t="s">
        <v>568</v>
      </c>
      <c r="D248" s="130">
        <v>56790</v>
      </c>
      <c r="E248" s="130">
        <v>33377</v>
      </c>
      <c r="F248" s="130">
        <f>+E248-D248</f>
        <v>-23413</v>
      </c>
      <c r="G248" s="196" t="s">
        <v>633</v>
      </c>
    </row>
    <row r="249" spans="1:7" x14ac:dyDescent="0.25">
      <c r="A249" s="150"/>
      <c r="B249" s="224"/>
      <c r="C249" s="142"/>
      <c r="D249" s="143"/>
      <c r="E249" s="143"/>
      <c r="F249" s="144"/>
      <c r="G249" s="194"/>
    </row>
    <row r="250" spans="1:7" ht="132" x14ac:dyDescent="0.25">
      <c r="A250" s="503" t="s">
        <v>570</v>
      </c>
      <c r="B250" s="504"/>
      <c r="C250" s="195" t="s">
        <v>571</v>
      </c>
      <c r="D250" s="130">
        <v>82255</v>
      </c>
      <c r="E250" s="130">
        <v>57420</v>
      </c>
      <c r="F250" s="130">
        <f>+E250-D250</f>
        <v>-24835</v>
      </c>
      <c r="G250" s="196" t="s">
        <v>696</v>
      </c>
    </row>
    <row r="251" spans="1:7" x14ac:dyDescent="0.25">
      <c r="A251" s="150"/>
      <c r="B251" s="224"/>
      <c r="C251" s="142"/>
      <c r="D251" s="143"/>
      <c r="E251" s="143"/>
      <c r="F251" s="144"/>
      <c r="G251" s="194"/>
    </row>
    <row r="252" spans="1:7" ht="36" x14ac:dyDescent="0.25">
      <c r="A252" s="503" t="s">
        <v>572</v>
      </c>
      <c r="B252" s="504"/>
      <c r="C252" s="195" t="s">
        <v>607</v>
      </c>
      <c r="D252" s="130">
        <v>0</v>
      </c>
      <c r="E252" s="130">
        <v>128</v>
      </c>
      <c r="F252" s="130">
        <f>+D252-E252</f>
        <v>-128</v>
      </c>
      <c r="G252" s="196" t="s">
        <v>634</v>
      </c>
    </row>
    <row r="253" spans="1:7" x14ac:dyDescent="0.25">
      <c r="A253" s="202"/>
      <c r="B253" s="242"/>
      <c r="C253" s="142"/>
      <c r="D253" s="198"/>
      <c r="E253" s="198"/>
      <c r="F253" s="199"/>
      <c r="G253" s="240"/>
    </row>
    <row r="254" spans="1:7" ht="24" x14ac:dyDescent="0.25">
      <c r="A254" s="503" t="s">
        <v>575</v>
      </c>
      <c r="B254" s="504"/>
      <c r="C254" s="195" t="s">
        <v>576</v>
      </c>
      <c r="D254" s="130">
        <f>+D235+D248</f>
        <v>2047775</v>
      </c>
      <c r="E254" s="130">
        <f>+E235+E248</f>
        <v>2016118</v>
      </c>
      <c r="F254" s="130">
        <f>+E254-D254</f>
        <v>-31657</v>
      </c>
      <c r="G254" s="196" t="s">
        <v>635</v>
      </c>
    </row>
    <row r="255" spans="1:7" x14ac:dyDescent="0.25">
      <c r="A255" s="202"/>
      <c r="B255" s="242"/>
      <c r="C255" s="142"/>
      <c r="D255" s="198"/>
      <c r="E255" s="198"/>
      <c r="F255" s="199"/>
      <c r="G255" s="240"/>
    </row>
    <row r="256" spans="1:7" ht="24" x14ac:dyDescent="0.25">
      <c r="A256" s="503" t="s">
        <v>577</v>
      </c>
      <c r="B256" s="504"/>
      <c r="C256" s="195" t="s">
        <v>578</v>
      </c>
      <c r="D256" s="130">
        <f>+D239+D250+D252+1</f>
        <v>1789693</v>
      </c>
      <c r="E256" s="130">
        <f>+E239+E250+E252</f>
        <v>1758036</v>
      </c>
      <c r="F256" s="130">
        <f>+E256-D256</f>
        <v>-31657</v>
      </c>
      <c r="G256" s="196" t="s">
        <v>635</v>
      </c>
    </row>
    <row r="257" spans="1:7" x14ac:dyDescent="0.25">
      <c r="A257" s="150"/>
      <c r="B257" s="224"/>
      <c r="C257" s="142"/>
      <c r="D257" s="143"/>
      <c r="E257" s="143"/>
      <c r="F257" s="144"/>
      <c r="G257" s="194"/>
    </row>
    <row r="258" spans="1:7" x14ac:dyDescent="0.25">
      <c r="A258" s="503" t="s">
        <v>579</v>
      </c>
      <c r="B258" s="504"/>
      <c r="C258" s="195" t="s">
        <v>580</v>
      </c>
      <c r="D258" s="130">
        <f>+D254-D256</f>
        <v>258082</v>
      </c>
      <c r="E258" s="130">
        <f>+E254-E256</f>
        <v>258082</v>
      </c>
      <c r="F258" s="130">
        <f>+E258-D258</f>
        <v>0</v>
      </c>
      <c r="G258" s="203"/>
    </row>
    <row r="259" spans="1:7" x14ac:dyDescent="0.25">
      <c r="A259" s="150"/>
      <c r="B259" s="224"/>
      <c r="C259" s="142"/>
      <c r="D259" s="143"/>
      <c r="E259" s="143"/>
      <c r="F259" s="144"/>
      <c r="G259" s="194"/>
    </row>
    <row r="260" spans="1:7" x14ac:dyDescent="0.25">
      <c r="A260" s="503" t="s">
        <v>581</v>
      </c>
      <c r="B260" s="504"/>
      <c r="C260" s="195" t="s">
        <v>582</v>
      </c>
      <c r="D260" s="130">
        <v>18894</v>
      </c>
      <c r="E260" s="130">
        <v>18894</v>
      </c>
      <c r="F260" s="130">
        <f>+E260-D260</f>
        <v>0</v>
      </c>
      <c r="G260" s="203"/>
    </row>
    <row r="261" spans="1:7" x14ac:dyDescent="0.25">
      <c r="A261" s="150"/>
      <c r="B261" s="224"/>
      <c r="C261" s="142"/>
      <c r="D261" s="143"/>
      <c r="E261" s="143"/>
      <c r="F261" s="144"/>
      <c r="G261" s="194"/>
    </row>
    <row r="262" spans="1:7" ht="15.75" thickBot="1" x14ac:dyDescent="0.3">
      <c r="A262" s="501" t="s">
        <v>583</v>
      </c>
      <c r="B262" s="502"/>
      <c r="C262" s="204" t="s">
        <v>584</v>
      </c>
      <c r="D262" s="206">
        <f>+D258-D260</f>
        <v>239188</v>
      </c>
      <c r="E262" s="206">
        <f>+E258-E260</f>
        <v>239188</v>
      </c>
      <c r="F262" s="206">
        <f>+E262-D262</f>
        <v>0</v>
      </c>
      <c r="G262" s="207"/>
    </row>
    <row r="263" spans="1:7" x14ac:dyDescent="0.25">
      <c r="A263" s="237"/>
      <c r="B263" s="237"/>
      <c r="C263" s="237"/>
      <c r="D263" s="237"/>
      <c r="E263" s="237"/>
      <c r="F263" s="237"/>
      <c r="G263" s="237"/>
    </row>
    <row r="264" spans="1:7" x14ac:dyDescent="0.25">
      <c r="A264" s="237"/>
      <c r="B264" s="237"/>
      <c r="C264" s="237"/>
      <c r="D264" s="237"/>
      <c r="E264" s="237"/>
      <c r="F264" s="237"/>
      <c r="G264" s="237"/>
    </row>
    <row r="265" spans="1:7" x14ac:dyDescent="0.25">
      <c r="A265" s="237"/>
      <c r="B265" s="237"/>
      <c r="C265" s="237"/>
      <c r="D265" s="237"/>
      <c r="E265" s="237"/>
      <c r="F265" s="237"/>
      <c r="G265" s="237"/>
    </row>
    <row r="266" spans="1:7" ht="15.95" customHeight="1" x14ac:dyDescent="0.25">
      <c r="A266" s="500" t="s">
        <v>668</v>
      </c>
      <c r="B266" s="500"/>
      <c r="C266" s="500"/>
      <c r="D266" s="500"/>
      <c r="E266" s="500"/>
      <c r="F266" s="500"/>
      <c r="G266" s="500"/>
    </row>
    <row r="267" spans="1:7" x14ac:dyDescent="0.25">
      <c r="A267" s="237"/>
      <c r="B267" s="237"/>
      <c r="C267" s="237"/>
      <c r="D267" s="237"/>
      <c r="E267" s="237"/>
      <c r="F267" s="237"/>
      <c r="G267" s="237"/>
    </row>
    <row r="268" spans="1:7" x14ac:dyDescent="0.25">
      <c r="A268" s="499" t="s">
        <v>538</v>
      </c>
      <c r="B268" s="499"/>
      <c r="C268" s="499"/>
      <c r="D268" s="499"/>
      <c r="E268" s="499"/>
      <c r="F268" s="499"/>
      <c r="G268" s="499"/>
    </row>
    <row r="269" spans="1:7" ht="15.75" thickBot="1" x14ac:dyDescent="0.3">
      <c r="A269" s="237"/>
      <c r="B269" s="237"/>
      <c r="C269" s="237"/>
      <c r="D269" s="237"/>
      <c r="E269" s="237"/>
      <c r="F269" s="237"/>
      <c r="G269" s="237"/>
    </row>
    <row r="270" spans="1:7" ht="48.75" thickBot="1" x14ac:dyDescent="0.3">
      <c r="A270" s="243" t="s">
        <v>689</v>
      </c>
      <c r="B270" s="125" t="s">
        <v>472</v>
      </c>
      <c r="C270" s="125" t="s">
        <v>670</v>
      </c>
      <c r="D270" s="125" t="s">
        <v>671</v>
      </c>
      <c r="E270" s="125" t="s">
        <v>672</v>
      </c>
      <c r="F270" s="220" t="s">
        <v>613</v>
      </c>
      <c r="G270" s="216" t="s">
        <v>476</v>
      </c>
    </row>
    <row r="271" spans="1:7" ht="60" x14ac:dyDescent="0.25">
      <c r="A271" s="244" t="s">
        <v>673</v>
      </c>
      <c r="B271" s="128" t="s">
        <v>486</v>
      </c>
      <c r="C271" s="195"/>
      <c r="D271" s="130">
        <v>784914</v>
      </c>
      <c r="E271" s="130">
        <v>784914</v>
      </c>
      <c r="F271" s="130">
        <f>+E271-D271</f>
        <v>0</v>
      </c>
      <c r="G271" s="245" t="s">
        <v>719</v>
      </c>
    </row>
    <row r="272" spans="1:7" x14ac:dyDescent="0.25">
      <c r="A272" s="246"/>
    </row>
    <row r="273" spans="1:7" ht="48" x14ac:dyDescent="0.25">
      <c r="A273" s="244" t="s">
        <v>674</v>
      </c>
      <c r="B273" s="128" t="s">
        <v>675</v>
      </c>
      <c r="C273" s="195"/>
      <c r="D273" s="130">
        <v>-943427</v>
      </c>
      <c r="E273" s="130">
        <v>-943427</v>
      </c>
      <c r="F273" s="130">
        <f>+E273-D273</f>
        <v>0</v>
      </c>
      <c r="G273" s="196" t="s">
        <v>720</v>
      </c>
    </row>
    <row r="274" spans="1:7" x14ac:dyDescent="0.25">
      <c r="A274" s="246"/>
    </row>
    <row r="275" spans="1:7" ht="60" x14ac:dyDescent="0.25">
      <c r="A275" s="244" t="s">
        <v>676</v>
      </c>
      <c r="B275" s="128" t="s">
        <v>498</v>
      </c>
      <c r="C275" s="195"/>
      <c r="D275" s="130">
        <v>446814</v>
      </c>
      <c r="E275" s="130">
        <v>446814</v>
      </c>
      <c r="F275" s="130">
        <f>+E275-D275</f>
        <v>0</v>
      </c>
      <c r="G275" s="196" t="s">
        <v>687</v>
      </c>
    </row>
    <row r="276" spans="1:7" x14ac:dyDescent="0.25">
      <c r="A276" s="246"/>
    </row>
    <row r="277" spans="1:7" ht="24" x14ac:dyDescent="0.25">
      <c r="A277" s="244" t="s">
        <v>677</v>
      </c>
      <c r="B277" s="128" t="s">
        <v>678</v>
      </c>
      <c r="C277" s="195"/>
      <c r="D277" s="130">
        <v>288301</v>
      </c>
      <c r="E277" s="130">
        <v>288301</v>
      </c>
      <c r="F277" s="130">
        <f>+E277-D277</f>
        <v>0</v>
      </c>
      <c r="G277" s="203"/>
    </row>
    <row r="278" spans="1:7" x14ac:dyDescent="0.25">
      <c r="A278" s="246"/>
    </row>
    <row r="279" spans="1:7" ht="24" x14ac:dyDescent="0.25">
      <c r="A279" s="244" t="s">
        <v>407</v>
      </c>
      <c r="B279" s="128" t="s">
        <v>679</v>
      </c>
      <c r="C279" s="195"/>
      <c r="D279" s="130">
        <v>261842</v>
      </c>
      <c r="E279" s="130">
        <v>261842</v>
      </c>
      <c r="F279" s="130">
        <f>+E279-D279</f>
        <v>0</v>
      </c>
      <c r="G279" s="203"/>
    </row>
    <row r="280" spans="1:7" x14ac:dyDescent="0.25">
      <c r="A280" s="246"/>
    </row>
    <row r="281" spans="1:7" ht="24.75" thickBot="1" x14ac:dyDescent="0.3">
      <c r="A281" s="208" t="s">
        <v>680</v>
      </c>
      <c r="B281" s="247" t="s">
        <v>681</v>
      </c>
      <c r="C281" s="247"/>
      <c r="D281" s="248">
        <v>550143</v>
      </c>
      <c r="E281" s="248">
        <v>550143</v>
      </c>
      <c r="F281" s="248">
        <f>+E281-D281</f>
        <v>0</v>
      </c>
      <c r="G281" s="207"/>
    </row>
    <row r="282" spans="1:7" x14ac:dyDescent="0.25">
      <c r="A282" s="237"/>
      <c r="B282" s="237"/>
      <c r="C282" s="237"/>
      <c r="D282" s="237"/>
      <c r="E282" s="237"/>
      <c r="F282" s="237"/>
      <c r="G282" s="237"/>
    </row>
    <row r="283" spans="1:7" x14ac:dyDescent="0.25">
      <c r="A283" s="237"/>
      <c r="B283" s="237"/>
      <c r="C283" s="237"/>
      <c r="D283" s="237"/>
      <c r="E283" s="237"/>
      <c r="F283" s="237"/>
      <c r="G283" s="237"/>
    </row>
    <row r="284" spans="1:7" x14ac:dyDescent="0.25">
      <c r="A284" s="237"/>
      <c r="B284" s="237"/>
      <c r="C284" s="237"/>
      <c r="D284" s="237"/>
      <c r="E284" s="237"/>
      <c r="F284" s="237"/>
      <c r="G284" s="237"/>
    </row>
    <row r="285" spans="1:7" ht="15.75" x14ac:dyDescent="0.25">
      <c r="A285" s="500" t="s">
        <v>682</v>
      </c>
      <c r="B285" s="500"/>
      <c r="C285" s="500"/>
      <c r="D285" s="500"/>
      <c r="E285" s="500"/>
      <c r="F285" s="500"/>
      <c r="G285" s="500"/>
    </row>
    <row r="286" spans="1:7" x14ac:dyDescent="0.25">
      <c r="A286" s="237"/>
      <c r="B286" s="237"/>
      <c r="C286" s="237"/>
      <c r="D286" s="237"/>
      <c r="E286" s="237"/>
      <c r="F286" s="237"/>
      <c r="G286" s="237"/>
    </row>
    <row r="287" spans="1:7" x14ac:dyDescent="0.25">
      <c r="A287" s="499" t="s">
        <v>538</v>
      </c>
      <c r="B287" s="499"/>
      <c r="C287" s="499"/>
      <c r="D287" s="499"/>
      <c r="E287" s="499"/>
      <c r="F287" s="499"/>
      <c r="G287" s="499"/>
    </row>
    <row r="288" spans="1:7" ht="15.75" thickBot="1" x14ac:dyDescent="0.3">
      <c r="A288" s="237"/>
      <c r="B288" s="237"/>
      <c r="C288" s="237"/>
      <c r="D288" s="237"/>
      <c r="E288" s="237"/>
      <c r="F288" s="237"/>
      <c r="G288" s="237"/>
    </row>
    <row r="289" spans="1:7" ht="48.75" thickBot="1" x14ac:dyDescent="0.3">
      <c r="A289" s="243" t="s">
        <v>669</v>
      </c>
      <c r="B289" s="125" t="s">
        <v>472</v>
      </c>
      <c r="C289" s="125" t="s">
        <v>670</v>
      </c>
      <c r="D289" s="125" t="s">
        <v>671</v>
      </c>
      <c r="E289" s="125" t="s">
        <v>672</v>
      </c>
      <c r="F289" s="220" t="s">
        <v>613</v>
      </c>
      <c r="G289" s="216" t="s">
        <v>476</v>
      </c>
    </row>
    <row r="290" spans="1:7" ht="60" x14ac:dyDescent="0.25">
      <c r="A290" s="244" t="s">
        <v>673</v>
      </c>
      <c r="B290" s="128" t="s">
        <v>486</v>
      </c>
      <c r="C290" s="195"/>
      <c r="D290" s="130">
        <v>640684</v>
      </c>
      <c r="E290" s="130">
        <v>640684</v>
      </c>
      <c r="F290" s="130">
        <f>+E290-D290</f>
        <v>0</v>
      </c>
      <c r="G290" s="245" t="s">
        <v>686</v>
      </c>
    </row>
    <row r="291" spans="1:7" x14ac:dyDescent="0.25">
      <c r="A291" s="246"/>
    </row>
    <row r="292" spans="1:7" ht="48" x14ac:dyDescent="0.25">
      <c r="A292" s="244" t="s">
        <v>674</v>
      </c>
      <c r="B292" s="128" t="s">
        <v>675</v>
      </c>
      <c r="C292" s="195"/>
      <c r="D292" s="130">
        <v>-894448</v>
      </c>
      <c r="E292" s="130">
        <v>-894448</v>
      </c>
      <c r="F292" s="130">
        <f>+E292-D292</f>
        <v>0</v>
      </c>
      <c r="G292" s="196" t="s">
        <v>721</v>
      </c>
    </row>
    <row r="293" spans="1:7" x14ac:dyDescent="0.25">
      <c r="A293" s="246"/>
    </row>
    <row r="294" spans="1:7" ht="60" x14ac:dyDescent="0.25">
      <c r="A294" s="244" t="s">
        <v>676</v>
      </c>
      <c r="B294" s="128" t="s">
        <v>498</v>
      </c>
      <c r="C294" s="195"/>
      <c r="D294" s="130">
        <v>227769</v>
      </c>
      <c r="E294" s="130">
        <v>227769</v>
      </c>
      <c r="F294" s="130">
        <f>+E294-D294</f>
        <v>0</v>
      </c>
      <c r="G294" s="196" t="s">
        <v>743</v>
      </c>
    </row>
    <row r="295" spans="1:7" x14ac:dyDescent="0.25">
      <c r="A295" s="246"/>
    </row>
    <row r="296" spans="1:7" ht="24" x14ac:dyDescent="0.25">
      <c r="A296" s="244" t="s">
        <v>677</v>
      </c>
      <c r="B296" s="128" t="s">
        <v>678</v>
      </c>
      <c r="C296" s="195"/>
      <c r="D296" s="130">
        <f>+D290+D292+D294</f>
        <v>-25995</v>
      </c>
      <c r="E296" s="130">
        <f>+E290+E292+E294</f>
        <v>-25995</v>
      </c>
      <c r="F296" s="130">
        <f>+E296-D296</f>
        <v>0</v>
      </c>
      <c r="G296" s="203"/>
    </row>
    <row r="297" spans="1:7" x14ac:dyDescent="0.25">
      <c r="A297" s="246"/>
    </row>
    <row r="298" spans="1:7" ht="24" x14ac:dyDescent="0.25">
      <c r="A298" s="244" t="s">
        <v>407</v>
      </c>
      <c r="B298" s="128" t="s">
        <v>679</v>
      </c>
      <c r="C298" s="195"/>
      <c r="D298" s="130">
        <v>287837</v>
      </c>
      <c r="E298" s="130">
        <v>287837</v>
      </c>
      <c r="F298" s="130">
        <f>+E298-D298</f>
        <v>0</v>
      </c>
      <c r="G298" s="203"/>
    </row>
    <row r="299" spans="1:7" x14ac:dyDescent="0.25">
      <c r="A299" s="246"/>
    </row>
    <row r="300" spans="1:7" ht="24.75" thickBot="1" x14ac:dyDescent="0.3">
      <c r="A300" s="208" t="s">
        <v>680</v>
      </c>
      <c r="B300" s="247" t="s">
        <v>681</v>
      </c>
      <c r="C300" s="247"/>
      <c r="D300" s="248">
        <f>+D296+D298</f>
        <v>261842</v>
      </c>
      <c r="E300" s="248">
        <f>+E296+E298</f>
        <v>261842</v>
      </c>
      <c r="F300" s="248">
        <f>+E300-D300</f>
        <v>0</v>
      </c>
      <c r="G300" s="207"/>
    </row>
    <row r="301" spans="1:7" x14ac:dyDescent="0.25">
      <c r="A301" s="237"/>
      <c r="B301" s="237"/>
      <c r="C301" s="237"/>
      <c r="D301" s="237"/>
      <c r="E301" s="237"/>
      <c r="F301" s="237"/>
      <c r="G301" s="237"/>
    </row>
    <row r="302" spans="1:7" x14ac:dyDescent="0.25">
      <c r="A302" s="237"/>
      <c r="B302" s="237"/>
      <c r="C302" s="237"/>
      <c r="D302" s="237"/>
      <c r="E302" s="237"/>
      <c r="F302" s="237"/>
      <c r="G302" s="237"/>
    </row>
    <row r="303" spans="1:7" x14ac:dyDescent="0.25">
      <c r="A303" s="237"/>
      <c r="B303" s="237"/>
      <c r="C303" s="237"/>
      <c r="D303" s="237"/>
      <c r="E303" s="237"/>
      <c r="F303" s="237"/>
      <c r="G303" s="237"/>
    </row>
    <row r="304" spans="1:7" ht="32.25" customHeight="1" x14ac:dyDescent="0.25">
      <c r="A304" s="500" t="s">
        <v>683</v>
      </c>
      <c r="B304" s="500"/>
      <c r="C304" s="500"/>
      <c r="D304" s="500"/>
      <c r="E304" s="500"/>
      <c r="F304" s="500"/>
      <c r="G304" s="500"/>
    </row>
    <row r="305" spans="1:7" x14ac:dyDescent="0.25">
      <c r="A305" s="237"/>
      <c r="B305" s="237"/>
      <c r="C305" s="237"/>
      <c r="D305" s="237"/>
      <c r="E305" s="237"/>
      <c r="F305" s="237"/>
      <c r="G305" s="237"/>
    </row>
    <row r="306" spans="1:7" x14ac:dyDescent="0.25">
      <c r="A306" s="499" t="s">
        <v>538</v>
      </c>
      <c r="B306" s="499"/>
      <c r="C306" s="499"/>
      <c r="D306" s="499"/>
      <c r="E306" s="499"/>
      <c r="F306" s="499"/>
      <c r="G306" s="499"/>
    </row>
    <row r="307" spans="1:7" ht="15.75" thickBot="1" x14ac:dyDescent="0.3">
      <c r="A307" s="237"/>
      <c r="B307" s="237"/>
      <c r="C307" s="237"/>
      <c r="D307" s="237"/>
      <c r="E307" s="237"/>
      <c r="F307" s="237"/>
      <c r="G307" s="237"/>
    </row>
    <row r="308" spans="1:7" ht="60.75" thickBot="1" x14ac:dyDescent="0.3">
      <c r="A308" s="243" t="s">
        <v>690</v>
      </c>
      <c r="B308" s="125" t="s">
        <v>472</v>
      </c>
      <c r="C308" s="125" t="s">
        <v>670</v>
      </c>
      <c r="D308" s="125" t="s">
        <v>671</v>
      </c>
      <c r="E308" s="125" t="s">
        <v>672</v>
      </c>
      <c r="F308" s="220" t="s">
        <v>613</v>
      </c>
      <c r="G308" s="216" t="s">
        <v>476</v>
      </c>
    </row>
    <row r="309" spans="1:7" ht="228.75" thickBot="1" x14ac:dyDescent="0.3">
      <c r="A309" s="249" t="s">
        <v>688</v>
      </c>
      <c r="B309" s="250" t="s">
        <v>509</v>
      </c>
      <c r="C309" s="251" t="s">
        <v>510</v>
      </c>
      <c r="D309" s="252">
        <v>3219070</v>
      </c>
      <c r="E309" s="252">
        <v>3219070</v>
      </c>
      <c r="F309" s="252">
        <f>E309-D309</f>
        <v>0</v>
      </c>
      <c r="G309" s="249" t="s">
        <v>692</v>
      </c>
    </row>
    <row r="310" spans="1:7" x14ac:dyDescent="0.25">
      <c r="A310" s="237"/>
      <c r="B310" s="237"/>
      <c r="C310" s="237"/>
      <c r="D310" s="237"/>
      <c r="E310" s="237"/>
      <c r="F310" s="237"/>
      <c r="G310" s="237"/>
    </row>
    <row r="311" spans="1:7" x14ac:dyDescent="0.25">
      <c r="A311" s="237"/>
      <c r="B311" s="237"/>
      <c r="C311" s="237"/>
      <c r="D311" s="237"/>
      <c r="E311" s="237"/>
      <c r="F311" s="237"/>
      <c r="G311" s="237"/>
    </row>
    <row r="312" spans="1:7" x14ac:dyDescent="0.25">
      <c r="A312" s="237"/>
      <c r="B312" s="237"/>
      <c r="C312" s="237"/>
      <c r="D312" s="237"/>
      <c r="E312" s="237"/>
      <c r="F312" s="237"/>
      <c r="G312" s="237"/>
    </row>
    <row r="313" spans="1:7" ht="35.25" customHeight="1" x14ac:dyDescent="0.25">
      <c r="A313" s="500" t="s">
        <v>685</v>
      </c>
      <c r="B313" s="500"/>
      <c r="C313" s="500"/>
      <c r="D313" s="500"/>
      <c r="E313" s="500"/>
      <c r="F313" s="500"/>
      <c r="G313" s="500"/>
    </row>
    <row r="314" spans="1:7" x14ac:dyDescent="0.25">
      <c r="A314" s="237"/>
      <c r="B314" s="237"/>
      <c r="C314" s="237"/>
      <c r="D314" s="237"/>
      <c r="E314" s="237"/>
      <c r="F314" s="237"/>
      <c r="G314" s="237"/>
    </row>
    <row r="315" spans="1:7" x14ac:dyDescent="0.25">
      <c r="A315" s="499" t="s">
        <v>538</v>
      </c>
      <c r="B315" s="499"/>
      <c r="C315" s="499"/>
      <c r="D315" s="499"/>
      <c r="E315" s="499"/>
      <c r="F315" s="499"/>
      <c r="G315" s="499"/>
    </row>
    <row r="316" spans="1:7" ht="15.75" thickBot="1" x14ac:dyDescent="0.3">
      <c r="A316" s="237"/>
      <c r="B316" s="237"/>
      <c r="C316" s="237"/>
      <c r="D316" s="237"/>
      <c r="E316" s="237"/>
      <c r="F316" s="237"/>
      <c r="G316" s="237"/>
    </row>
    <row r="317" spans="1:7" ht="60.75" thickBot="1" x14ac:dyDescent="0.3">
      <c r="A317" s="243" t="s">
        <v>684</v>
      </c>
      <c r="B317" s="125" t="s">
        <v>472</v>
      </c>
      <c r="C317" s="125" t="s">
        <v>670</v>
      </c>
      <c r="D317" s="125" t="s">
        <v>671</v>
      </c>
      <c r="E317" s="125" t="s">
        <v>672</v>
      </c>
      <c r="F317" s="220" t="s">
        <v>613</v>
      </c>
      <c r="G317" s="216" t="s">
        <v>476</v>
      </c>
    </row>
    <row r="318" spans="1:7" ht="228.75" thickBot="1" x14ac:dyDescent="0.3">
      <c r="A318" s="249" t="s">
        <v>688</v>
      </c>
      <c r="B318" s="250" t="s">
        <v>509</v>
      </c>
      <c r="C318" s="251" t="s">
        <v>510</v>
      </c>
      <c r="D318" s="252">
        <v>2758533</v>
      </c>
      <c r="E318" s="252">
        <v>2758533</v>
      </c>
      <c r="F318" s="252">
        <f>E318-D318</f>
        <v>0</v>
      </c>
      <c r="G318" s="249" t="s">
        <v>691</v>
      </c>
    </row>
  </sheetData>
  <mergeCells count="65">
    <mergeCell ref="A196:B196"/>
    <mergeCell ref="A195:B195"/>
    <mergeCell ref="A194:B194"/>
    <mergeCell ref="A198:B198"/>
    <mergeCell ref="A193:B193"/>
    <mergeCell ref="A192:B192"/>
    <mergeCell ref="A28:G28"/>
    <mergeCell ref="A1:G21"/>
    <mergeCell ref="A72:G72"/>
    <mergeCell ref="A70:G70"/>
    <mergeCell ref="A108:G108"/>
    <mergeCell ref="A150:G150"/>
    <mergeCell ref="A152:G152"/>
    <mergeCell ref="A188:G188"/>
    <mergeCell ref="A208:B208"/>
    <mergeCell ref="A210:B210"/>
    <mergeCell ref="A199:B199"/>
    <mergeCell ref="A212:B212"/>
    <mergeCell ref="A209:B209"/>
    <mergeCell ref="A207:B207"/>
    <mergeCell ref="A205:B205"/>
    <mergeCell ref="A204:B204"/>
    <mergeCell ref="A202:B202"/>
    <mergeCell ref="A201:B201"/>
    <mergeCell ref="A200:B200"/>
    <mergeCell ref="A232:G232"/>
    <mergeCell ref="A215:B215"/>
    <mergeCell ref="A214:B214"/>
    <mergeCell ref="A213:B213"/>
    <mergeCell ref="A223:B223"/>
    <mergeCell ref="A222:B222"/>
    <mergeCell ref="A221:B221"/>
    <mergeCell ref="A220:B220"/>
    <mergeCell ref="A219:B219"/>
    <mergeCell ref="A218:B218"/>
    <mergeCell ref="A217:B217"/>
    <mergeCell ref="A225:B225"/>
    <mergeCell ref="A226:B226"/>
    <mergeCell ref="A237:B237"/>
    <mergeCell ref="A236:B236"/>
    <mergeCell ref="A235:B235"/>
    <mergeCell ref="A239:B239"/>
    <mergeCell ref="A243:B243"/>
    <mergeCell ref="A242:B242"/>
    <mergeCell ref="A241:B241"/>
    <mergeCell ref="A240:B240"/>
    <mergeCell ref="A246:B246"/>
    <mergeCell ref="A245:B245"/>
    <mergeCell ref="A244:B244"/>
    <mergeCell ref="A252:B252"/>
    <mergeCell ref="A250:B250"/>
    <mergeCell ref="A248:B248"/>
    <mergeCell ref="A262:B262"/>
    <mergeCell ref="A260:B260"/>
    <mergeCell ref="A254:B254"/>
    <mergeCell ref="A258:B258"/>
    <mergeCell ref="A256:B256"/>
    <mergeCell ref="A306:G306"/>
    <mergeCell ref="A313:G313"/>
    <mergeCell ref="A315:G315"/>
    <mergeCell ref="A266:G266"/>
    <mergeCell ref="A268:G268"/>
    <mergeCell ref="A285:G285"/>
    <mergeCell ref="A287:G287"/>
    <mergeCell ref="A304:G30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info</vt:lpstr>
      <vt:lpstr>Balance sheet</vt:lpstr>
      <vt:lpstr>Income Statement</vt:lpstr>
      <vt:lpstr>CF_I</vt:lpstr>
      <vt:lpstr>NT_D</vt:lpstr>
      <vt:lpstr>SCE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2020-02-28T12:09:43Z</dcterms:modified>
</cp:coreProperties>
</file>